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6425" windowHeight="10065" tabRatio="829" activeTab="0"/>
  </bookViews>
  <sheets>
    <sheet name="Fragen" sheetId="1" r:id="rId1"/>
    <sheet name="einfache Berechnungen" sheetId="2" r:id="rId2"/>
    <sheet name="Funktionen" sheetId="3" r:id="rId3"/>
    <sheet name="Funktionen2" sheetId="4" r:id="rId4"/>
    <sheet name="Absolute Bezüge" sheetId="5" r:id="rId5"/>
    <sheet name="Ersetzen" sheetId="6" r:id="rId6"/>
    <sheet name="Schutz" sheetId="7" r:id="rId7"/>
    <sheet name="Mustervorlage" sheetId="8" r:id="rId8"/>
    <sheet name="Wenn()-Funktion" sheetId="9" r:id="rId9"/>
    <sheet name="benutzerdefiniertes Format" sheetId="10" state="hidden" r:id="rId10"/>
    <sheet name="Sortieren" sheetId="11" r:id="rId11"/>
    <sheet name="Diagramm" sheetId="12" r:id="rId12"/>
    <sheet name="Drucken" sheetId="13" state="hidden" r:id="rId13"/>
    <sheet name="Formatierung" sheetId="14" state="hidden" r:id="rId14"/>
    <sheet name="Diagramm2" sheetId="15" r:id="rId15"/>
    <sheet name="Zeitrechnung" sheetId="16" r:id="rId16"/>
    <sheet name="Zeilen Spalten" sheetId="17" state="hidden" r:id="rId17"/>
    <sheet name="Ausblenden" sheetId="18" state="hidden" r:id="rId18"/>
    <sheet name="Fehlermeldungen" sheetId="19" r:id="rId19"/>
    <sheet name="Kopieren-Einfügen" sheetId="20" state="hidden" r:id="rId20"/>
    <sheet name="Tastaturkürzel" sheetId="21" state="hidden" r:id="rId21"/>
    <sheet name="Grafik einfügen - Zeichnen" sheetId="22" state="hidden" r:id="rId22"/>
    <sheet name="Fenster" sheetId="23" state="hidden" r:id="rId23"/>
    <sheet name="Seitenansicht" sheetId="24" state="hidden" r:id="rId24"/>
  </sheets>
  <definedNames/>
  <calcPr fullCalcOnLoad="1"/>
</workbook>
</file>

<file path=xl/sharedStrings.xml><?xml version="1.0" encoding="utf-8"?>
<sst xmlns="http://schemas.openxmlformats.org/spreadsheetml/2006/main" count="539" uniqueCount="282">
  <si>
    <t>weiß nicht...</t>
  </si>
  <si>
    <t>Tja...</t>
  </si>
  <si>
    <t>vier mal</t>
  </si>
  <si>
    <t>Jahr</t>
  </si>
  <si>
    <t>Wert</t>
  </si>
  <si>
    <r>
      <t xml:space="preserve">Liniendiagramm
</t>
    </r>
    <r>
      <rPr>
        <sz val="10"/>
        <rFont val="Arial"/>
        <family val="2"/>
      </rPr>
      <t>Stellen Sie den Wert Ihrer Geldanlage nach 1 bis 20 Jahren in einem Liniendiagramm dar.
Ändern Sie den Diagrammtyp des fertigen Diagramms in ein Flächendiagramm.</t>
    </r>
  </si>
  <si>
    <t xml:space="preserve">Wo können Sie einstellen, dass die Gitternetzlinien mitgedruckt werden? </t>
  </si>
  <si>
    <t>Einfügen</t>
  </si>
  <si>
    <t>Löschen</t>
  </si>
  <si>
    <t>Größe verändern</t>
  </si>
  <si>
    <t>Zeilenumbruch</t>
  </si>
  <si>
    <t>Wieviele Spalten und Zeilen besitzt eine Excel-Tabelle?</t>
  </si>
  <si>
    <t>Ränder</t>
  </si>
  <si>
    <t>Schaltfläche Layout</t>
  </si>
  <si>
    <t>Navigation</t>
  </si>
  <si>
    <t>Bearbeitungsmodus</t>
  </si>
  <si>
    <t>Markieren</t>
  </si>
  <si>
    <t>Montag</t>
  </si>
  <si>
    <t>Dienstag</t>
  </si>
  <si>
    <t>Mittwoch</t>
  </si>
  <si>
    <t>Donnerstag</t>
  </si>
  <si>
    <t>Freitag</t>
  </si>
  <si>
    <t>Samstag</t>
  </si>
  <si>
    <t>Sonntag</t>
  </si>
  <si>
    <t>Woche 2</t>
  </si>
  <si>
    <t>Woche 1</t>
  </si>
  <si>
    <t>Vormittagsdienst</t>
  </si>
  <si>
    <t>Nachmittagsdienst</t>
  </si>
  <si>
    <t>Nachtdienst</t>
  </si>
  <si>
    <t>Frühdienst</t>
  </si>
  <si>
    <t>Lechner</t>
  </si>
  <si>
    <t>Schneider</t>
  </si>
  <si>
    <t>Herrmann</t>
  </si>
  <si>
    <t>Zach</t>
  </si>
  <si>
    <t>In der zweiten Woche sollen Sie die Dienste von Mitarbeiterin Schneider übernehmen. Ersetzen Sie in der 2ten Woche den Namen Schneider durch Ihren Namen!</t>
  </si>
  <si>
    <t>Wert nach</t>
  </si>
  <si>
    <t>Vorname:</t>
  </si>
  <si>
    <t>Name:</t>
  </si>
  <si>
    <t>Adresse:</t>
  </si>
  <si>
    <t>Telefon:</t>
  </si>
  <si>
    <t>Jahreszins:</t>
  </si>
  <si>
    <t>Monatl. Einzahlungsbetrag:</t>
  </si>
  <si>
    <t xml:space="preserve">Laufzeit in Jahren (1-20):    </t>
  </si>
  <si>
    <t>Auszahlungsbetrag nach</t>
  </si>
  <si>
    <r>
      <t>Blattschutz:</t>
    </r>
    <r>
      <rPr>
        <sz val="10"/>
        <rFont val="Arial"/>
        <family val="0"/>
      </rPr>
      <t xml:space="preserve"> Nur die gelben Zellen sollen verändert werden dürfen!
• Heben Sie den Zellschutz für die gelben Zellen auf. 
• Aktivieren Sie den Blattschutz für die Tabelle (Passwort = Geld)</t>
    </r>
  </si>
  <si>
    <t>Name</t>
  </si>
  <si>
    <t>Vorname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</si>
  <si>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</si>
  <si>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</si>
  <si>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</si>
  <si>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</si>
  <si>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</si>
  <si>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</si>
  <si>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</si>
  <si>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</si>
  <si>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</si>
  <si>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</si>
  <si>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</si>
  <si>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</si>
  <si>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</si>
  <si>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</si>
  <si>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</si>
  <si>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</si>
  <si>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</si>
  <si>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</si>
  <si>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</si>
  <si>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</si>
  <si>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</si>
  <si>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</si>
  <si>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</si>
  <si>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</si>
  <si>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</si>
  <si>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</si>
  <si>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</si>
  <si>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</si>
  <si>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</si>
  <si>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</si>
  <si>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</si>
  <si>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Tag</t>
  </si>
  <si>
    <t>Beginn</t>
  </si>
  <si>
    <t>Ende</t>
  </si>
  <si>
    <t>Gesamtstunden</t>
  </si>
  <si>
    <t>Stunden</t>
  </si>
  <si>
    <t>Abteilung</t>
  </si>
  <si>
    <t>Stundenabrechnung für den Monat:</t>
  </si>
  <si>
    <t>1. Kopieren Sie die Tabelle in eine neue Arbeitsmappe.
2. Speichern Sie die neue Arbeitsmappe als Vorlage unter dem Namen
Stundenabrechnung. Schließen Sie die neue Arbeitsmappe.
3. Was für eine Dateiendung hat die Vorlage?
4. Öffnen Sie die Vorlage erneut und speichen Sie sie unter dem Namen
Stunden_Mai.xls</t>
  </si>
  <si>
    <t>Stückzahl</t>
  </si>
  <si>
    <t>Einzelpreis netto</t>
  </si>
  <si>
    <t>Gesamtpreis netto</t>
  </si>
  <si>
    <t>Betrag</t>
  </si>
  <si>
    <t>Gesamt netto</t>
  </si>
  <si>
    <t>Mwst. (20%)</t>
  </si>
  <si>
    <t>Rechnungsdatum</t>
  </si>
  <si>
    <t>heutiges Datum</t>
  </si>
  <si>
    <t>fällig seit Tagen</t>
  </si>
  <si>
    <t>Die folgenden Rechnungen wurden noch nicht bezahlt!
• Ermitteln Sie das heutige Datum mit einer Funktion.
• Wieviel Tage sind seit der Rechnungstellung vergangen?</t>
  </si>
  <si>
    <t>Stunden gesamt</t>
  </si>
  <si>
    <t>Lohn</t>
  </si>
  <si>
    <t>Lohn für die ganze Woche:</t>
  </si>
  <si>
    <t>Lohn pro Stunde:</t>
  </si>
  <si>
    <t>Mahnung</t>
  </si>
  <si>
    <t>Gehalt</t>
  </si>
  <si>
    <t>Filiale</t>
  </si>
  <si>
    <t>Beate</t>
  </si>
  <si>
    <t>Widemann</t>
  </si>
  <si>
    <t>Vertrieb</t>
  </si>
  <si>
    <t>Berlin</t>
  </si>
  <si>
    <t>Robert</t>
  </si>
  <si>
    <t>Reisner</t>
  </si>
  <si>
    <t>Versand</t>
  </si>
  <si>
    <t>Dieter</t>
  </si>
  <si>
    <t>Thurgau</t>
  </si>
  <si>
    <t>Verwaltung</t>
  </si>
  <si>
    <t>Frankfurt</t>
  </si>
  <si>
    <t>Rudolf</t>
  </si>
  <si>
    <t>Rosenberg</t>
  </si>
  <si>
    <t>Guntram</t>
  </si>
  <si>
    <t>Wimberger</t>
  </si>
  <si>
    <t>Marketing</t>
  </si>
  <si>
    <t>München</t>
  </si>
  <si>
    <t xml:space="preserve">Johann </t>
  </si>
  <si>
    <t>Wilhelms</t>
  </si>
  <si>
    <t>Rita</t>
  </si>
  <si>
    <t>Sperber</t>
  </si>
  <si>
    <t>Gunther</t>
  </si>
  <si>
    <t>Schwapp</t>
  </si>
  <si>
    <t>Heinrich</t>
  </si>
  <si>
    <t>Querin</t>
  </si>
  <si>
    <t>Bertram</t>
  </si>
  <si>
    <t>Stuttgart</t>
  </si>
  <si>
    <t>Greta</t>
  </si>
  <si>
    <t>Meier</t>
  </si>
  <si>
    <t>Petra</t>
  </si>
  <si>
    <t>Huber</t>
  </si>
  <si>
    <t>Peter</t>
  </si>
  <si>
    <t>Berger</t>
  </si>
  <si>
    <t>Iris</t>
  </si>
  <si>
    <t>Gruber</t>
  </si>
  <si>
    <t>Anton</t>
  </si>
  <si>
    <t>Svenson</t>
  </si>
  <si>
    <t>Christian</t>
  </si>
  <si>
    <t>Schwarz</t>
  </si>
  <si>
    <t>Joachim</t>
  </si>
  <si>
    <t>Mannheim</t>
  </si>
  <si>
    <t>Wagner</t>
  </si>
  <si>
    <t>Eduard</t>
  </si>
  <si>
    <t>Böck</t>
  </si>
  <si>
    <t>Elisabeth</t>
  </si>
  <si>
    <t>Muster</t>
  </si>
  <si>
    <t>Renate</t>
  </si>
  <si>
    <t>Johnson</t>
  </si>
  <si>
    <t>Steve</t>
  </si>
  <si>
    <t>Sanders</t>
  </si>
  <si>
    <t>Michael</t>
  </si>
  <si>
    <t>Sigrid</t>
  </si>
  <si>
    <t>Frank</t>
  </si>
  <si>
    <t>Johannes</t>
  </si>
  <si>
    <t>Lang</t>
  </si>
  <si>
    <t>Werner</t>
  </si>
  <si>
    <r>
      <t xml:space="preserve">1. Sortieren Sie die Liste </t>
    </r>
    <r>
      <rPr>
        <b/>
        <sz val="10"/>
        <rFont val="Arial"/>
        <family val="2"/>
      </rPr>
      <t>absteigend</t>
    </r>
    <r>
      <rPr>
        <sz val="10"/>
        <rFont val="Arial"/>
        <family val="0"/>
      </rPr>
      <t xml:space="preserve"> nach Gehalt.</t>
    </r>
  </si>
  <si>
    <r>
      <t xml:space="preserve">2. Die Tabelle soll </t>
    </r>
    <r>
      <rPr>
        <b/>
        <sz val="10"/>
        <rFont val="Arial"/>
        <family val="2"/>
      </rPr>
      <t>zunächst nach Filiale</t>
    </r>
    <r>
      <rPr>
        <sz val="10"/>
        <rFont val="Arial"/>
        <family val="0"/>
      </rPr>
      <t xml:space="preserve">, innerhalb der Filialen nach </t>
    </r>
    <r>
      <rPr>
        <b/>
        <sz val="10"/>
        <rFont val="Arial"/>
        <family val="2"/>
      </rPr>
      <t>Namen</t>
    </r>
    <r>
      <rPr>
        <sz val="10"/>
        <rFont val="Arial"/>
        <family val="0"/>
      </rPr>
      <t xml:space="preserve"> sortiert werden.
Benutzen Sie die erweiterte Sortierfunktion im Menü.</t>
    </r>
  </si>
  <si>
    <t>Rabatt</t>
  </si>
  <si>
    <t>Verkaufspreis</t>
  </si>
  <si>
    <t>Listenpreis</t>
  </si>
  <si>
    <t>Gehalt vorher</t>
  </si>
  <si>
    <t>Gehalt nachher</t>
  </si>
  <si>
    <t>Gehaltserhöhung:</t>
  </si>
  <si>
    <t>Franz</t>
  </si>
  <si>
    <t>Julia</t>
  </si>
  <si>
    <t>MitarbeiterIn</t>
  </si>
  <si>
    <t>Anteil am Umsatz</t>
  </si>
  <si>
    <t>Umsatz</t>
  </si>
  <si>
    <t>Gesamtumsatz</t>
  </si>
  <si>
    <t>hmm...</t>
  </si>
  <si>
    <t>mal sehn...</t>
  </si>
  <si>
    <t>Summe:</t>
  </si>
  <si>
    <t>Anzahl der nicht leeren Zellen:</t>
  </si>
  <si>
    <t>Anzahl der Zahlen:</t>
  </si>
  <si>
    <t>Größter Wert:</t>
  </si>
  <si>
    <t>Kleinster Wert:</t>
  </si>
  <si>
    <t>Durchschnitt:</t>
  </si>
  <si>
    <t xml:space="preserve">Mitarbeiter </t>
  </si>
  <si>
    <t>Provision (Betrag)</t>
  </si>
  <si>
    <t>Lutz</t>
  </si>
  <si>
    <t>Hermann</t>
  </si>
  <si>
    <t>Wo können Sie den Benutzernamen ändern?</t>
  </si>
  <si>
    <t>Wie könne Sie den Druckbereich festlegen?</t>
  </si>
  <si>
    <t>Wie können Sie den Standardspeicherordner ändern?</t>
  </si>
  <si>
    <t>Wieviele Tabellenblätter kann eine Excel Mappe besitzen?</t>
  </si>
  <si>
    <t>Wie könne Sie die gesamte Arbeitsmappe drucken?</t>
  </si>
  <si>
    <t>Wie können Sie ein Diagramm drucken?</t>
  </si>
  <si>
    <t>Wie können Sie einen Zeilenwechsel innerhalb einer Zelle einfügen?</t>
  </si>
  <si>
    <t>Wie können Sie Spalten aus- und einblenden?</t>
  </si>
  <si>
    <t>Wie können Sie einen Kommentar in eine Zelle einfügen?</t>
  </si>
  <si>
    <t>Wie können Sie alle Kommentare in einem Tabellenblatt einblenden?</t>
  </si>
  <si>
    <t>Wie können Sie die Formate (nicht die Inhalte) in einer Zelle löschen?</t>
  </si>
  <si>
    <t>Was bewirkt der Befehl "Fenster fixieren", wenn die Zelle B3 markiert ist?</t>
  </si>
  <si>
    <t>Wie können Sie ein einzelnes Tabellenblatt von einer Arbeitsmappe in eine andere verschieben?</t>
  </si>
  <si>
    <t>Wie können Sie in den Bearbeitungsmodus einer Zelle?</t>
  </si>
  <si>
    <t>Wie können Sie ein Tabellenblatt aus- und wieder einblenden?</t>
  </si>
  <si>
    <t>Wie können Sie für mehrere Zeilen gleichzeitig die jeweils optimale Breite einstellen?</t>
  </si>
  <si>
    <t>Wie können Sie einen Seitenwechsel einfügen?</t>
  </si>
  <si>
    <t>Wie können Sie verbundene Zellen wieder in einzelne Zellen aufteilen</t>
  </si>
  <si>
    <t>Welche Schritte sind nötig, um auf einem Tabellenblatt nur für eine Zelle (z.B. A1) die Bearbeitung zuzulassen?</t>
  </si>
  <si>
    <t>Provison A (Umsatz weniger als 20000)</t>
  </si>
  <si>
    <t>Provision B (Umsatz ab 20000)</t>
  </si>
  <si>
    <t>AEG</t>
  </si>
  <si>
    <t>76600 LAVAMAT</t>
  </si>
  <si>
    <t>Whirlpool</t>
  </si>
  <si>
    <t>AWM 6141</t>
  </si>
  <si>
    <t>Miele</t>
  </si>
  <si>
    <t>W451</t>
  </si>
  <si>
    <t>1045 EL LAVAMAT</t>
  </si>
  <si>
    <t>Elin</t>
  </si>
  <si>
    <t>WA A 100 E</t>
  </si>
  <si>
    <t xml:space="preserve"> nicht lagernd </t>
  </si>
  <si>
    <t>Eudora</t>
  </si>
  <si>
    <t>WA 755</t>
  </si>
  <si>
    <t>W 2260 WPS</t>
  </si>
  <si>
    <t>Bosch</t>
  </si>
  <si>
    <t>WFL 2800</t>
  </si>
  <si>
    <t>WFO 32 42</t>
  </si>
  <si>
    <t>Marke</t>
  </si>
  <si>
    <t>Typ</t>
  </si>
  <si>
    <t>Preis</t>
  </si>
  <si>
    <t>Preisliste Waschmaschinen</t>
  </si>
  <si>
    <t>Anzahl lagernd:</t>
  </si>
  <si>
    <t>Billigste Waschmaschine:</t>
  </si>
  <si>
    <t>Teuerste Waschmaschine:</t>
  </si>
  <si>
    <t>Durchschnittlicher Preis:</t>
  </si>
  <si>
    <t>Artikel</t>
  </si>
  <si>
    <t>Buch</t>
  </si>
  <si>
    <t>CD</t>
  </si>
  <si>
    <t>Theaterkarte</t>
  </si>
  <si>
    <t>Einzelpreis (netto)</t>
  </si>
  <si>
    <t>Mwst.-Satz</t>
  </si>
  <si>
    <t>Stück</t>
  </si>
  <si>
    <t>Preis netto</t>
  </si>
  <si>
    <t>Preis brutto</t>
  </si>
  <si>
    <t>Gesamtbetrag:</t>
  </si>
  <si>
    <t>Mwst.-Betrag</t>
  </si>
  <si>
    <t>Postkarte</t>
  </si>
  <si>
    <t xml:space="preserve">Region </t>
  </si>
  <si>
    <t>Bevölkerung in Mio.</t>
  </si>
  <si>
    <t>Energieverbrauch in Mrd SKE</t>
  </si>
  <si>
    <t>Verbrauch pro Kopf in SKE</t>
  </si>
  <si>
    <t xml:space="preserve">Europa inkl. Russland </t>
  </si>
  <si>
    <t xml:space="preserve">Nord- und Mittelamerika </t>
  </si>
  <si>
    <t>Südamerika</t>
  </si>
  <si>
    <t>Afrika</t>
  </si>
  <si>
    <t xml:space="preserve">Asien </t>
  </si>
  <si>
    <t>Australien und Ozeanien</t>
  </si>
  <si>
    <t>Stellen Sie den Verbrauch pro Kopf in SKE für die verschiedenen Regionen in einem Kreisdiagramm dar.</t>
  </si>
  <si>
    <t>Können Sie die Fehlermeldungen erklären?</t>
  </si>
  <si>
    <t>KundenNr</t>
  </si>
  <si>
    <t>Bergmann</t>
  </si>
  <si>
    <t>Brunner</t>
  </si>
  <si>
    <t>Czech</t>
  </si>
  <si>
    <t>Doppler</t>
  </si>
  <si>
    <t>Ertle</t>
  </si>
  <si>
    <t>Fischer</t>
  </si>
  <si>
    <t>Gärtner</t>
  </si>
  <si>
    <t>Gerlach</t>
  </si>
  <si>
    <t>Graf</t>
  </si>
  <si>
    <t>Grahl</t>
  </si>
  <si>
    <t>Hofherr</t>
  </si>
  <si>
    <t>Auftragswert</t>
  </si>
  <si>
    <t>Werbegeschenk</t>
  </si>
  <si>
    <t>Armbanduhr</t>
  </si>
  <si>
    <t>Weinflasche</t>
  </si>
  <si>
    <t>Auftragswert unter € 5000:</t>
  </si>
  <si>
    <t>Auftragswert € 5000 oder mehr:</t>
  </si>
  <si>
    <t>Zahlungserinnerung.</t>
  </si>
  <si>
    <t>Kunden, die mehr als 60 Tage nicht bezahlt haben, bekommen eine</t>
  </si>
  <si>
    <r>
      <t>Kunden, die mehr als 30 Tage nicht bezahlt haben, bekommen eine</t>
    </r>
  </si>
  <si>
    <t>Geboren am</t>
  </si>
  <si>
    <t>Einstellungsjahr</t>
  </si>
  <si>
    <t>Gesamt:</t>
  </si>
  <si>
    <t>Grün</t>
  </si>
  <si>
    <r>
      <t xml:space="preserve">3. Sortieren Sie die Tabelle </t>
    </r>
    <r>
      <rPr>
        <sz val="10"/>
        <rFont val="Arial"/>
        <family val="2"/>
      </rPr>
      <t>nach</t>
    </r>
    <r>
      <rPr>
        <b/>
        <sz val="10"/>
        <rFont val="Arial"/>
        <family val="2"/>
      </rPr>
      <t xml:space="preserve"> Einstellungsjahr</t>
    </r>
    <r>
      <rPr>
        <sz val="10"/>
        <rFont val="Arial"/>
        <family val="0"/>
      </rPr>
      <t>, ohne das Gesamtergebnis zu verschieben:</t>
    </r>
  </si>
  <si>
    <t>Berechnen Sie die Ergebnisse jeweils für den gesamten blauen Bereich!</t>
  </si>
  <si>
    <t>Anzahlen der Zellen mit Text:</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</si>
</sst>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ATS]\ #,##0.00"/>
    <numFmt numFmtId="165" formatCode="_-[$ATS]\ * #,##0.00_-;\-[$ATS]\ * #,##0.00_-;_-[$ATS]\ * &quot;-&quot;??_-;_-@_-"/>
    <numFmt numFmtId="166" formatCode="_-[$€]\ * #,##0.00_-;\-[$€]\ * #,##0.00_-;_-[$€]\ * &quot;-&quot;??_-;_-@_-"/>
    <numFmt numFmtId="167" formatCode="0\ &quot;Jahr&quot;"/>
    <numFmt numFmtId="168" formatCode="0\ &quot;Jahr:&quot;"/>
    <numFmt numFmtId="169" formatCode="0\ &quot;Jahren:&quot;"/>
    <numFmt numFmtId="170" formatCode="&quot;€&quot;\ #,##0.00;[Red]\-&quot;€&quot;\ #,##0.00;\-"/>
    <numFmt numFmtId="171" formatCode="&quot;€&quot;\ #,##0.00;[Red]\-&quot;€&quot;\ #,##0.00;&quot;&quot;"/>
    <numFmt numFmtId="172" formatCode="&quot;Auszahlungsbetrag nach&quot;\ 0\ &quot;Jahren&quot;"/>
    <numFmt numFmtId="173" formatCode="0.00000"/>
    <numFmt numFmtId="174" formatCode="0.0000"/>
    <numFmt numFmtId="175" formatCode="0.000"/>
    <numFmt numFmtId="176" formatCode="[h]:mm"/>
    <numFmt numFmtId="177" formatCode="h:mm"/>
    <numFmt numFmtId="178" formatCode="0.0"/>
    <numFmt numFmtId="179" formatCode="#,##0.00\ [$€-40A];\-#,##0.00\ [$€-40A]"/>
    <numFmt numFmtId="180" formatCode="_-* #,##0.000_-;\-* #,##0.000_-;_-* &quot;-&quot;??_-;_-@_-"/>
    <numFmt numFmtId="181" formatCode="_-* #,##0.0_-;\-* #,##0.0_-;_-* &quot;-&quot;??_-;_-@_-"/>
    <numFmt numFmtId="182" formatCode="_-* #,##0_-;\-* #,##0_-;_-* &quot;-&quot;??_-;_-@_-"/>
    <numFmt numFmtId="183" formatCode="_(&quot;€&quot;\ * #,##0_);_(&quot;€&quot;\ * \(#,##0\);_(&quot;€&quot;\ * &quot;-&quot;_);_(@_)"/>
    <numFmt numFmtId="184" formatCode="&quot;Ja&quot;;&quot;Ja&quot;;&quot;Nein&quot;"/>
    <numFmt numFmtId="185" formatCode="&quot;Wahr&quot;;&quot;Wahr&quot;;&quot;Falsch&quot;"/>
    <numFmt numFmtId="186" formatCode="&quot;Ein&quot;;&quot;Ein&quot;;&quot;Aus&quot;"/>
    <numFmt numFmtId="187" formatCode="[$-C07]dddd\,\ dd\.\ mmmm\ yyyy"/>
    <numFmt numFmtId="188" formatCode="dd/mm/yyyy;@"/>
    <numFmt numFmtId="189" formatCode="000"/>
    <numFmt numFmtId="190" formatCode="dd/mm/yy;@"/>
    <numFmt numFmtId="191" formatCode="dd/m/yyyy;@"/>
  </numFmts>
  <fonts count="10">
    <font>
      <sz val="10"/>
      <name val="Arial"/>
      <family val="0"/>
    </font>
    <font>
      <b/>
      <sz val="10"/>
      <name val="Arial"/>
      <family val="2"/>
    </font>
    <font>
      <b/>
      <sz val="22"/>
      <name val="Arial"/>
      <family val="2"/>
    </font>
    <font>
      <sz val="8.25"/>
      <name val="Arial"/>
      <family val="0"/>
    </font>
    <font>
      <u val="single"/>
      <sz val="10"/>
      <color indexed="12"/>
      <name val="Arial"/>
      <family val="0"/>
    </font>
    <font>
      <u val="single"/>
      <sz val="10"/>
      <color indexed="36"/>
      <name val="Arial"/>
      <family val="0"/>
    </font>
    <font>
      <b/>
      <sz val="9"/>
      <color indexed="9"/>
      <name val="Arial"/>
      <family val="2"/>
    </font>
    <font>
      <sz val="8"/>
      <name val="Arial"/>
      <family val="0"/>
    </font>
    <font>
      <b/>
      <sz val="10"/>
      <color indexed="9"/>
      <name val="Arial"/>
      <family val="2"/>
    </font>
    <font>
      <sz val="10"/>
      <color indexed="8"/>
      <name val="Arial"/>
      <family val="2"/>
    </font>
  </fonts>
  <fills count="13">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20"/>
        <bgColor indexed="64"/>
      </patternFill>
    </fill>
    <fill>
      <patternFill patternType="solid">
        <fgColor indexed="16"/>
        <bgColor indexed="64"/>
      </patternFill>
    </fill>
    <fill>
      <patternFill patternType="solid">
        <fgColor indexed="47"/>
        <bgColor indexed="64"/>
      </patternFill>
    </fill>
    <fill>
      <patternFill patternType="solid">
        <fgColor indexed="46"/>
        <bgColor indexed="64"/>
      </patternFill>
    </fill>
  </fills>
  <borders count="55">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style="thin"/>
      <right style="thin"/>
      <top style="thin"/>
      <bottom>
        <color indexed="63"/>
      </bottom>
    </border>
    <border>
      <left style="thin"/>
      <right style="medium"/>
      <top style="thin"/>
      <bottom>
        <color indexed="63"/>
      </bottom>
    </border>
    <border>
      <left style="thin">
        <color indexed="22"/>
      </left>
      <right style="thin"/>
      <top style="thin"/>
      <bottom style="thin">
        <color indexed="22"/>
      </bottom>
    </border>
    <border>
      <left style="thin">
        <color indexed="22"/>
      </left>
      <right style="thin"/>
      <top style="thin">
        <color indexed="22"/>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right>
        <color indexed="63"/>
      </right>
      <top style="medium"/>
      <bottom style="thin"/>
    </border>
    <border>
      <left>
        <color indexed="63"/>
      </left>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9">
    <xf numFmtId="0" fontId="0" fillId="0" borderId="0" xfId="0" applyAlignment="1">
      <alignment/>
    </xf>
    <xf numFmtId="0" fontId="0" fillId="0" borderId="0" xfId="0" applyAlignment="1">
      <alignment horizontal="left"/>
    </xf>
    <xf numFmtId="0" fontId="1" fillId="2" borderId="1" xfId="0" applyFont="1" applyFill="1" applyBorder="1" applyAlignment="1">
      <alignment/>
    </xf>
    <xf numFmtId="0" fontId="1" fillId="2" borderId="1" xfId="0" applyFont="1" applyFill="1" applyBorder="1" applyAlignment="1">
      <alignment horizontal="center"/>
    </xf>
    <xf numFmtId="0" fontId="0" fillId="3" borderId="1" xfId="0" applyFill="1" applyBorder="1" applyAlignment="1">
      <alignment/>
    </xf>
    <xf numFmtId="0" fontId="0" fillId="0" borderId="1" xfId="0" applyBorder="1" applyAlignment="1">
      <alignment/>
    </xf>
    <xf numFmtId="0" fontId="0" fillId="4" borderId="2" xfId="0" applyFill="1" applyBorder="1" applyAlignment="1">
      <alignment/>
    </xf>
    <xf numFmtId="9" fontId="0" fillId="4" borderId="2" xfId="20" applyFill="1" applyBorder="1" applyAlignment="1">
      <alignment/>
    </xf>
    <xf numFmtId="7" fontId="0" fillId="4" borderId="2" xfId="18" applyNumberFormat="1"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0" borderId="0" xfId="0" applyFill="1" applyAlignment="1">
      <alignmen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3" xfId="0" applyFont="1" applyFill="1" applyBorder="1" applyAlignment="1">
      <alignment horizontal="left"/>
    </xf>
    <xf numFmtId="0" fontId="0" fillId="0" borderId="0" xfId="0" applyFill="1" applyAlignment="1">
      <alignment horizontal="right"/>
    </xf>
    <xf numFmtId="0" fontId="1" fillId="0" borderId="0" xfId="0" applyFont="1" applyFill="1" applyAlignment="1">
      <alignment horizontal="left" wrapText="1"/>
    </xf>
    <xf numFmtId="0" fontId="1" fillId="0" borderId="8" xfId="0" applyFont="1" applyFill="1" applyBorder="1" applyAlignment="1">
      <alignment horizontal="right"/>
    </xf>
    <xf numFmtId="0" fontId="1" fillId="0" borderId="0" xfId="0" applyFont="1" applyFill="1" applyBorder="1" applyAlignment="1">
      <alignment/>
    </xf>
    <xf numFmtId="0" fontId="1" fillId="0" borderId="0" xfId="0" applyFont="1" applyFill="1" applyAlignment="1">
      <alignment horizontal="right"/>
    </xf>
    <xf numFmtId="0" fontId="1" fillId="0" borderId="0" xfId="0" applyFont="1" applyFill="1" applyAlignment="1">
      <alignment/>
    </xf>
    <xf numFmtId="166" fontId="1" fillId="0" borderId="0" xfId="18" applyFont="1" applyFill="1" applyAlignment="1">
      <alignment/>
    </xf>
    <xf numFmtId="168" fontId="0" fillId="0" borderId="0" xfId="0" applyNumberFormat="1" applyFill="1" applyAlignment="1">
      <alignment horizontal="right"/>
    </xf>
    <xf numFmtId="171" fontId="0" fillId="0" borderId="0" xfId="0" applyNumberFormat="1" applyFill="1" applyAlignment="1">
      <alignment/>
    </xf>
    <xf numFmtId="169" fontId="0" fillId="0" borderId="0" xfId="0" applyNumberFormat="1" applyFill="1" applyAlignment="1">
      <alignment horizontal="right"/>
    </xf>
    <xf numFmtId="0" fontId="1" fillId="3" borderId="1" xfId="0" applyFont="1" applyFill="1" applyBorder="1" applyAlignment="1">
      <alignment horizontal="center"/>
    </xf>
    <xf numFmtId="177" fontId="0" fillId="0" borderId="1" xfId="0" applyNumberFormat="1" applyBorder="1" applyAlignment="1">
      <alignment/>
    </xf>
    <xf numFmtId="0" fontId="0" fillId="3" borderId="1" xfId="0" applyFill="1" applyBorder="1" applyAlignment="1">
      <alignment horizontal="center"/>
    </xf>
    <xf numFmtId="176" fontId="1" fillId="2" borderId="1" xfId="0" applyNumberFormat="1" applyFont="1" applyFill="1" applyBorder="1" applyAlignment="1">
      <alignment/>
    </xf>
    <xf numFmtId="20" fontId="0" fillId="0" borderId="1" xfId="0" applyNumberFormat="1" applyBorder="1" applyAlignment="1">
      <alignment/>
    </xf>
    <xf numFmtId="0" fontId="0" fillId="6" borderId="9" xfId="0" applyFill="1" applyBorder="1" applyAlignment="1">
      <alignment horizontal="center"/>
    </xf>
    <xf numFmtId="0" fontId="1" fillId="0" borderId="0" xfId="0" applyFont="1" applyBorder="1" applyAlignment="1">
      <alignment horizontal="lef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4" xfId="0" applyFill="1" applyBorder="1" applyAlignment="1">
      <alignment/>
    </xf>
    <xf numFmtId="0" fontId="0" fillId="7" borderId="0" xfId="0" applyFill="1" applyBorder="1" applyAlignment="1">
      <alignment/>
    </xf>
    <xf numFmtId="0" fontId="0" fillId="7" borderId="15" xfId="0" applyFill="1" applyBorder="1" applyAlignment="1">
      <alignment/>
    </xf>
    <xf numFmtId="0" fontId="0" fillId="7" borderId="9" xfId="0" applyFill="1" applyBorder="1" applyAlignment="1">
      <alignment/>
    </xf>
    <xf numFmtId="0" fontId="0" fillId="7" borderId="16" xfId="0" applyFill="1" applyBorder="1" applyAlignment="1">
      <alignment/>
    </xf>
    <xf numFmtId="0" fontId="0" fillId="5" borderId="1" xfId="0" applyFill="1" applyBorder="1" applyAlignment="1">
      <alignment/>
    </xf>
    <xf numFmtId="0" fontId="0" fillId="5" borderId="17" xfId="0" applyFill="1" applyBorder="1" applyAlignment="1">
      <alignment/>
    </xf>
    <xf numFmtId="0" fontId="0" fillId="5" borderId="18" xfId="0" applyFill="1" applyBorder="1" applyAlignment="1">
      <alignment/>
    </xf>
    <xf numFmtId="0" fontId="1" fillId="5" borderId="19" xfId="0" applyFont="1" applyFill="1" applyBorder="1" applyAlignment="1">
      <alignment/>
    </xf>
    <xf numFmtId="0" fontId="0" fillId="0" borderId="0" xfId="0" applyBorder="1" applyAlignment="1">
      <alignment/>
    </xf>
    <xf numFmtId="0" fontId="0" fillId="0" borderId="9" xfId="0" applyBorder="1" applyAlignment="1">
      <alignment/>
    </xf>
    <xf numFmtId="7" fontId="0" fillId="7" borderId="1" xfId="18" applyNumberFormat="1" applyFill="1" applyBorder="1" applyAlignment="1">
      <alignment/>
    </xf>
    <xf numFmtId="0" fontId="1" fillId="7" borderId="1" xfId="0" applyFont="1" applyFill="1" applyBorder="1" applyAlignment="1">
      <alignment/>
    </xf>
    <xf numFmtId="0" fontId="1" fillId="7" borderId="18" xfId="0" applyFont="1" applyFill="1" applyBorder="1" applyAlignment="1">
      <alignment/>
    </xf>
    <xf numFmtId="0" fontId="1" fillId="7" borderId="20" xfId="0" applyFont="1" applyFill="1" applyBorder="1" applyAlignment="1">
      <alignment/>
    </xf>
    <xf numFmtId="14" fontId="0" fillId="0" borderId="1" xfId="0" applyNumberFormat="1" applyBorder="1" applyAlignment="1">
      <alignment/>
    </xf>
    <xf numFmtId="20" fontId="0" fillId="0" borderId="18" xfId="0" applyNumberFormat="1" applyBorder="1" applyAlignment="1">
      <alignment/>
    </xf>
    <xf numFmtId="0" fontId="1" fillId="8" borderId="1" xfId="0" applyFont="1" applyFill="1" applyBorder="1" applyAlignment="1">
      <alignment horizontal="center" vertical="top"/>
    </xf>
    <xf numFmtId="0" fontId="1" fillId="8" borderId="1" xfId="0" applyFont="1" applyFill="1" applyBorder="1" applyAlignment="1">
      <alignment horizontal="center"/>
    </xf>
    <xf numFmtId="7" fontId="0" fillId="7" borderId="2" xfId="18" applyNumberFormat="1" applyFill="1" applyBorder="1" applyAlignment="1">
      <alignment/>
    </xf>
    <xf numFmtId="0" fontId="0" fillId="5" borderId="2" xfId="0" applyFill="1" applyBorder="1" applyAlignment="1">
      <alignment/>
    </xf>
    <xf numFmtId="0" fontId="1" fillId="8" borderId="8" xfId="0" applyFont="1" applyFill="1" applyBorder="1" applyAlignment="1">
      <alignment horizontal="right"/>
    </xf>
    <xf numFmtId="0" fontId="0" fillId="7" borderId="21" xfId="0" applyFill="1" applyBorder="1" applyAlignment="1">
      <alignment horizontal="center"/>
    </xf>
    <xf numFmtId="0" fontId="0" fillId="5" borderId="22" xfId="0" applyFill="1" applyBorder="1" applyAlignment="1">
      <alignment/>
    </xf>
    <xf numFmtId="0" fontId="0" fillId="5" borderId="23" xfId="0" applyFill="1" applyBorder="1" applyAlignment="1">
      <alignment/>
    </xf>
    <xf numFmtId="182" fontId="0" fillId="0" borderId="1" xfId="16" applyNumberFormat="1" applyFill="1" applyBorder="1" applyAlignment="1">
      <alignment horizontal="center"/>
    </xf>
    <xf numFmtId="14" fontId="0" fillId="0" borderId="1" xfId="0" applyNumberFormat="1" applyFill="1" applyBorder="1" applyAlignment="1">
      <alignment horizontal="center"/>
    </xf>
    <xf numFmtId="183" fontId="0" fillId="0" borderId="1" xfId="21" applyNumberFormat="1" applyBorder="1" applyAlignment="1">
      <alignment/>
    </xf>
    <xf numFmtId="0" fontId="0" fillId="0" borderId="1" xfId="0" applyFill="1" applyBorder="1" applyAlignment="1">
      <alignment/>
    </xf>
    <xf numFmtId="183" fontId="0" fillId="0" borderId="1" xfId="0" applyNumberFormat="1" applyBorder="1" applyAlignment="1">
      <alignment/>
    </xf>
    <xf numFmtId="9" fontId="0" fillId="0" borderId="1" xfId="0" applyNumberFormat="1" applyBorder="1" applyAlignment="1">
      <alignment/>
    </xf>
    <xf numFmtId="0" fontId="0" fillId="0" borderId="21" xfId="0" applyBorder="1" applyAlignment="1">
      <alignment/>
    </xf>
    <xf numFmtId="0" fontId="0" fillId="0" borderId="24" xfId="0" applyBorder="1" applyAlignment="1">
      <alignment/>
    </xf>
    <xf numFmtId="9" fontId="0" fillId="0" borderId="18" xfId="0" applyNumberFormat="1" applyBorder="1" applyAlignment="1">
      <alignment/>
    </xf>
    <xf numFmtId="0" fontId="1" fillId="8" borderId="25" xfId="0" applyFont="1" applyFill="1" applyBorder="1" applyAlignment="1">
      <alignment horizontal="center"/>
    </xf>
    <xf numFmtId="0" fontId="1" fillId="8" borderId="26" xfId="0" applyFont="1" applyFill="1" applyBorder="1" applyAlignment="1">
      <alignment horizontal="center"/>
    </xf>
    <xf numFmtId="0" fontId="1" fillId="8" borderId="27" xfId="0" applyFont="1" applyFill="1" applyBorder="1" applyAlignment="1">
      <alignment horizontal="center"/>
    </xf>
    <xf numFmtId="10" fontId="0" fillId="0" borderId="2" xfId="0" applyNumberFormat="1" applyFill="1" applyBorder="1" applyAlignment="1">
      <alignment horizontal="center"/>
    </xf>
    <xf numFmtId="7" fontId="0" fillId="0" borderId="1" xfId="21" applyNumberFormat="1" applyBorder="1" applyAlignment="1">
      <alignment/>
    </xf>
    <xf numFmtId="0" fontId="1" fillId="0" borderId="1" xfId="0" applyFont="1" applyFill="1" applyBorder="1" applyAlignment="1">
      <alignment horizontal="right"/>
    </xf>
    <xf numFmtId="0" fontId="0" fillId="5" borderId="28" xfId="0" applyFill="1" applyBorder="1" applyAlignment="1">
      <alignment/>
    </xf>
    <xf numFmtId="0" fontId="0" fillId="5" borderId="29" xfId="0" applyFill="1" applyBorder="1" applyAlignment="1">
      <alignment/>
    </xf>
    <xf numFmtId="0" fontId="0" fillId="5" borderId="30" xfId="0" applyFill="1" applyBorder="1" applyAlignment="1">
      <alignment/>
    </xf>
    <xf numFmtId="166" fontId="0" fillId="0" borderId="1" xfId="18" applyBorder="1" applyAlignment="1">
      <alignment/>
    </xf>
    <xf numFmtId="9" fontId="0" fillId="0" borderId="1" xfId="0" applyNumberFormat="1" applyBorder="1" applyAlignment="1">
      <alignment horizontal="center"/>
    </xf>
    <xf numFmtId="0" fontId="1" fillId="8" borderId="1" xfId="0" applyFont="1" applyFill="1" applyBorder="1" applyAlignment="1">
      <alignment/>
    </xf>
    <xf numFmtId="0" fontId="0" fillId="0" borderId="0" xfId="0" applyAlignment="1">
      <alignment horizontal="right"/>
    </xf>
    <xf numFmtId="43" fontId="0" fillId="0" borderId="0" xfId="16" applyAlignment="1">
      <alignment/>
    </xf>
    <xf numFmtId="171" fontId="0" fillId="0" borderId="1" xfId="0" applyNumberFormat="1" applyFill="1" applyBorder="1" applyAlignment="1">
      <alignment/>
    </xf>
    <xf numFmtId="7" fontId="0" fillId="0" borderId="2" xfId="18" applyNumberFormat="1" applyFill="1" applyBorder="1" applyAlignment="1">
      <alignment/>
    </xf>
    <xf numFmtId="9" fontId="0" fillId="0" borderId="2" xfId="20" applyFill="1" applyBorder="1" applyAlignment="1">
      <alignment/>
    </xf>
    <xf numFmtId="0" fontId="0" fillId="0" borderId="2" xfId="0" applyFill="1" applyBorder="1" applyAlignment="1">
      <alignment/>
    </xf>
    <xf numFmtId="0" fontId="1" fillId="8" borderId="8" xfId="0" applyFont="1" applyFill="1" applyBorder="1" applyAlignment="1">
      <alignment/>
    </xf>
    <xf numFmtId="0" fontId="6" fillId="9" borderId="31" xfId="0" applyFont="1" applyFill="1" applyBorder="1" applyAlignment="1">
      <alignment horizontal="center"/>
    </xf>
    <xf numFmtId="14" fontId="6" fillId="9" borderId="31" xfId="0" applyNumberFormat="1" applyFont="1" applyFill="1" applyBorder="1" applyAlignment="1">
      <alignment horizontal="center"/>
    </xf>
    <xf numFmtId="0" fontId="0" fillId="0" borderId="1" xfId="0" applyFill="1" applyBorder="1" applyAlignment="1">
      <alignment/>
    </xf>
    <xf numFmtId="8" fontId="0" fillId="0" borderId="1" xfId="0" applyNumberFormat="1" applyFill="1" applyBorder="1" applyAlignment="1">
      <alignment/>
    </xf>
    <xf numFmtId="0" fontId="1" fillId="5" borderId="1" xfId="0" applyFont="1" applyFill="1" applyBorder="1" applyAlignment="1">
      <alignment/>
    </xf>
    <xf numFmtId="0" fontId="0" fillId="5" borderId="9" xfId="0" applyFill="1" applyBorder="1" applyAlignment="1">
      <alignment/>
    </xf>
    <xf numFmtId="166" fontId="0" fillId="0" borderId="1" xfId="18" applyBorder="1" applyAlignment="1">
      <alignment horizontal="center"/>
    </xf>
    <xf numFmtId="0" fontId="0" fillId="0" borderId="1" xfId="0" applyBorder="1" applyAlignment="1">
      <alignment horizontal="center"/>
    </xf>
    <xf numFmtId="166" fontId="0" fillId="0" borderId="18" xfId="18" applyBorder="1" applyAlignment="1">
      <alignment horizontal="center"/>
    </xf>
    <xf numFmtId="9" fontId="0" fillId="0" borderId="18" xfId="0" applyNumberFormat="1" applyBorder="1" applyAlignment="1">
      <alignment horizontal="center"/>
    </xf>
    <xf numFmtId="0" fontId="0" fillId="0" borderId="18" xfId="0" applyBorder="1" applyAlignment="1">
      <alignment horizontal="center"/>
    </xf>
    <xf numFmtId="0" fontId="0" fillId="5" borderId="32" xfId="0" applyFill="1" applyBorder="1" applyAlignment="1">
      <alignment/>
    </xf>
    <xf numFmtId="0" fontId="0" fillId="5" borderId="33" xfId="0" applyFill="1" applyBorder="1" applyAlignment="1">
      <alignment/>
    </xf>
    <xf numFmtId="0" fontId="1" fillId="8" borderId="20" xfId="0" applyFont="1" applyFill="1" applyBorder="1" applyAlignment="1">
      <alignment/>
    </xf>
    <xf numFmtId="0" fontId="0" fillId="5" borderId="19" xfId="0" applyFill="1" applyBorder="1" applyAlignment="1">
      <alignment/>
    </xf>
    <xf numFmtId="0" fontId="8" fillId="10" borderId="1" xfId="0" applyFont="1" applyFill="1" applyBorder="1" applyAlignment="1">
      <alignment horizontal="center" vertical="center" wrapText="1"/>
    </xf>
    <xf numFmtId="0" fontId="0" fillId="0" borderId="0" xfId="0" applyFont="1" applyAlignment="1">
      <alignment/>
    </xf>
    <xf numFmtId="0" fontId="1" fillId="11" borderId="1" xfId="0" applyFont="1" applyFill="1" applyBorder="1" applyAlignment="1">
      <alignment vertical="top" wrapText="1"/>
    </xf>
    <xf numFmtId="0" fontId="1" fillId="11"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175" fontId="0" fillId="11" borderId="1" xfId="0" applyNumberFormat="1" applyFont="1" applyFill="1" applyBorder="1" applyAlignment="1">
      <alignment horizontal="center" vertical="center"/>
    </xf>
    <xf numFmtId="0" fontId="1" fillId="4" borderId="1" xfId="0" applyFont="1" applyFill="1" applyBorder="1" applyAlignment="1">
      <alignment vertical="top" wrapText="1"/>
    </xf>
    <xf numFmtId="0" fontId="1"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175" fontId="0" fillId="4" borderId="1" xfId="0" applyNumberFormat="1" applyFont="1" applyFill="1" applyBorder="1" applyAlignment="1">
      <alignment horizontal="center" vertical="center"/>
    </xf>
    <xf numFmtId="3" fontId="1" fillId="11" borderId="1" xfId="0" applyNumberFormat="1" applyFont="1" applyFill="1" applyBorder="1" applyAlignment="1">
      <alignment horizontal="center" vertical="center" wrapText="1"/>
    </xf>
    <xf numFmtId="0" fontId="9" fillId="0" borderId="0" xfId="0" applyFont="1" applyAlignment="1">
      <alignment/>
    </xf>
    <xf numFmtId="189" fontId="0" fillId="0" borderId="1" xfId="0" applyNumberFormat="1" applyBorder="1" applyAlignment="1">
      <alignment horizontal="center"/>
    </xf>
    <xf numFmtId="0" fontId="9" fillId="5" borderId="1" xfId="0" applyFont="1" applyFill="1" applyBorder="1" applyAlignment="1">
      <alignment horizontal="center"/>
    </xf>
    <xf numFmtId="0" fontId="1" fillId="2" borderId="34" xfId="0" applyFont="1" applyFill="1" applyBorder="1" applyAlignment="1">
      <alignment horizontal="center" vertical="top" wrapText="1"/>
    </xf>
    <xf numFmtId="0" fontId="1" fillId="2" borderId="35" xfId="0" applyFont="1" applyFill="1" applyBorder="1" applyAlignment="1">
      <alignment horizontal="center" vertical="top" wrapText="1"/>
    </xf>
    <xf numFmtId="9" fontId="1" fillId="2" borderId="34" xfId="0" applyNumberFormat="1" applyFont="1" applyFill="1" applyBorder="1" applyAlignment="1">
      <alignment horizontal="center"/>
    </xf>
    <xf numFmtId="9" fontId="1" fillId="2" borderId="35" xfId="0" applyNumberFormat="1" applyFont="1" applyFill="1" applyBorder="1" applyAlignment="1">
      <alignment horizontal="center"/>
    </xf>
    <xf numFmtId="0" fontId="1" fillId="2" borderId="34" xfId="0" applyFont="1" applyFill="1" applyBorder="1" applyAlignment="1">
      <alignment horizontal="center"/>
    </xf>
    <xf numFmtId="0" fontId="1" fillId="2" borderId="35" xfId="0" applyFont="1" applyFill="1" applyBorder="1" applyAlignment="1">
      <alignment horizontal="center"/>
    </xf>
    <xf numFmtId="0" fontId="0" fillId="0" borderId="1" xfId="0" applyFont="1" applyBorder="1" applyAlignment="1">
      <alignment horizontal="center"/>
    </xf>
    <xf numFmtId="0" fontId="1" fillId="8" borderId="2" xfId="0" applyFont="1" applyFill="1" applyBorder="1" applyAlignment="1">
      <alignment/>
    </xf>
    <xf numFmtId="183" fontId="1" fillId="8" borderId="2" xfId="0" applyNumberFormat="1" applyFont="1" applyFill="1" applyBorder="1" applyAlignment="1">
      <alignment/>
    </xf>
    <xf numFmtId="0" fontId="0" fillId="0" borderId="32" xfId="0" applyBorder="1" applyAlignment="1">
      <alignment horizontal="center"/>
    </xf>
    <xf numFmtId="1" fontId="1" fillId="8" borderId="2" xfId="0" applyNumberFormat="1" applyFont="1" applyFill="1" applyBorder="1" applyAlignment="1">
      <alignment horizontal="center"/>
    </xf>
    <xf numFmtId="183" fontId="0" fillId="0" borderId="32" xfId="21" applyNumberFormat="1" applyBorder="1" applyAlignment="1">
      <alignment/>
    </xf>
    <xf numFmtId="0" fontId="0" fillId="0" borderId="32" xfId="0" applyBorder="1" applyAlignment="1">
      <alignment/>
    </xf>
    <xf numFmtId="0" fontId="0" fillId="6" borderId="25" xfId="0" applyFill="1" applyBorder="1" applyAlignment="1">
      <alignment/>
    </xf>
    <xf numFmtId="0" fontId="0" fillId="6" borderId="26" xfId="0" applyFill="1" applyBorder="1" applyAlignment="1">
      <alignment/>
    </xf>
    <xf numFmtId="0" fontId="0" fillId="6" borderId="27" xfId="0" applyFill="1" applyBorder="1" applyAlignment="1">
      <alignment/>
    </xf>
    <xf numFmtId="0" fontId="0" fillId="6" borderId="21" xfId="0" applyFill="1" applyBorder="1" applyAlignment="1">
      <alignment/>
    </xf>
    <xf numFmtId="0" fontId="0" fillId="6" borderId="1" xfId="0" applyFill="1" applyBorder="1" applyAlignment="1">
      <alignment/>
    </xf>
    <xf numFmtId="0" fontId="0" fillId="6" borderId="22" xfId="0" applyFill="1" applyBorder="1" applyAlignment="1">
      <alignment/>
    </xf>
    <xf numFmtId="0" fontId="0" fillId="6" borderId="24" xfId="0" applyFill="1" applyBorder="1" applyAlignment="1">
      <alignment/>
    </xf>
    <xf numFmtId="0" fontId="0" fillId="6" borderId="18" xfId="0" applyFill="1" applyBorder="1" applyAlignment="1">
      <alignment/>
    </xf>
    <xf numFmtId="0" fontId="0" fillId="6" borderId="23" xfId="0" applyFill="1" applyBorder="1" applyAlignment="1">
      <alignment/>
    </xf>
    <xf numFmtId="188" fontId="0" fillId="5" borderId="1" xfId="0" applyNumberFormat="1" applyFill="1" applyBorder="1" applyAlignment="1">
      <alignment/>
    </xf>
    <xf numFmtId="0" fontId="1" fillId="4" borderId="36" xfId="0" applyFont="1" applyFill="1" applyBorder="1" applyAlignment="1">
      <alignment horizontal="right"/>
    </xf>
    <xf numFmtId="0" fontId="1" fillId="4" borderId="37" xfId="0" applyFont="1" applyFill="1" applyBorder="1" applyAlignment="1">
      <alignment horizontal="right"/>
    </xf>
    <xf numFmtId="0" fontId="0" fillId="5" borderId="8" xfId="0" applyFill="1" applyBorder="1" applyAlignment="1">
      <alignment horizontal="left" vertical="center" wrapText="1"/>
    </xf>
    <xf numFmtId="0" fontId="0" fillId="5" borderId="37" xfId="0" applyFill="1" applyBorder="1" applyAlignment="1">
      <alignment horizontal="left" vertical="center" wrapText="1"/>
    </xf>
    <xf numFmtId="0" fontId="0" fillId="5" borderId="2" xfId="0" applyFill="1" applyBorder="1" applyAlignment="1">
      <alignment horizontal="left" vertical="center" wrapText="1"/>
    </xf>
    <xf numFmtId="0" fontId="1" fillId="4" borderId="38" xfId="0" applyFont="1" applyFill="1" applyBorder="1" applyAlignment="1">
      <alignment horizontal="right"/>
    </xf>
    <xf numFmtId="0" fontId="1" fillId="4" borderId="39" xfId="0" applyFont="1" applyFill="1" applyBorder="1" applyAlignment="1">
      <alignment horizontal="right"/>
    </xf>
    <xf numFmtId="0" fontId="1" fillId="4" borderId="36" xfId="0" applyFont="1" applyFill="1" applyBorder="1" applyAlignment="1">
      <alignment horizontal="right"/>
    </xf>
    <xf numFmtId="0" fontId="1" fillId="4" borderId="37" xfId="0" applyFont="1" applyFill="1" applyBorder="1" applyAlignment="1">
      <alignment horizontal="right"/>
    </xf>
    <xf numFmtId="0" fontId="1" fillId="4" borderId="40" xfId="0" applyFont="1" applyFill="1" applyBorder="1" applyAlignment="1">
      <alignment horizontal="right"/>
    </xf>
    <xf numFmtId="0" fontId="1" fillId="4" borderId="31" xfId="0" applyFont="1" applyFill="1" applyBorder="1" applyAlignment="1">
      <alignment horizontal="right"/>
    </xf>
    <xf numFmtId="0" fontId="1" fillId="12" borderId="9" xfId="0" applyFont="1" applyFill="1" applyBorder="1" applyAlignment="1">
      <alignment horizontal="center"/>
    </xf>
    <xf numFmtId="0" fontId="1" fillId="12" borderId="1" xfId="0" applyFont="1" applyFill="1" applyBorder="1" applyAlignment="1">
      <alignment horizontal="right"/>
    </xf>
    <xf numFmtId="0" fontId="1" fillId="8" borderId="8" xfId="0" applyFont="1" applyFill="1" applyBorder="1" applyAlignment="1">
      <alignment horizontal="right"/>
    </xf>
    <xf numFmtId="0" fontId="1" fillId="8" borderId="37" xfId="0" applyFont="1" applyFill="1" applyBorder="1" applyAlignment="1">
      <alignment horizontal="right"/>
    </xf>
    <xf numFmtId="0" fontId="0" fillId="5" borderId="8" xfId="0" applyFill="1" applyBorder="1" applyAlignment="1">
      <alignment horizontal="left" wrapText="1"/>
    </xf>
    <xf numFmtId="0" fontId="0" fillId="5" borderId="37" xfId="0" applyFill="1" applyBorder="1" applyAlignment="1">
      <alignment horizontal="left" wrapText="1"/>
    </xf>
    <xf numFmtId="0" fontId="0" fillId="5" borderId="2" xfId="0" applyFill="1" applyBorder="1" applyAlignment="1">
      <alignment horizontal="left" wrapText="1"/>
    </xf>
    <xf numFmtId="0" fontId="1" fillId="0" borderId="8" xfId="0" applyFont="1" applyFill="1" applyBorder="1" applyAlignment="1">
      <alignment horizontal="right" wrapText="1"/>
    </xf>
    <xf numFmtId="0" fontId="1" fillId="0" borderId="37" xfId="0" applyFont="1" applyFill="1" applyBorder="1" applyAlignment="1">
      <alignment horizontal="right" wrapText="1"/>
    </xf>
    <xf numFmtId="166" fontId="2" fillId="0" borderId="10" xfId="18" applyFont="1" applyFill="1" applyBorder="1" applyAlignment="1">
      <alignment horizontal="center" vertical="center"/>
    </xf>
    <xf numFmtId="166" fontId="2" fillId="0" borderId="11" xfId="18" applyFont="1" applyFill="1" applyBorder="1" applyAlignment="1">
      <alignment horizontal="center" vertical="center"/>
    </xf>
    <xf numFmtId="166" fontId="2" fillId="0" borderId="12" xfId="18" applyFont="1" applyFill="1" applyBorder="1" applyAlignment="1">
      <alignment horizontal="center" vertical="center"/>
    </xf>
    <xf numFmtId="166" fontId="2" fillId="0" borderId="15" xfId="18" applyFont="1" applyFill="1" applyBorder="1" applyAlignment="1">
      <alignment horizontal="center" vertical="center"/>
    </xf>
    <xf numFmtId="166" fontId="2" fillId="0" borderId="9" xfId="18" applyFont="1" applyFill="1" applyBorder="1" applyAlignment="1">
      <alignment horizontal="center" vertical="center"/>
    </xf>
    <xf numFmtId="166" fontId="2" fillId="0" borderId="16" xfId="18" applyFont="1" applyFill="1" applyBorder="1" applyAlignment="1">
      <alignment horizontal="center" vertical="center"/>
    </xf>
    <xf numFmtId="0" fontId="1" fillId="5" borderId="6" xfId="0" applyFont="1" applyFill="1" applyBorder="1" applyAlignment="1">
      <alignment wrapText="1"/>
    </xf>
    <xf numFmtId="0" fontId="1" fillId="5" borderId="41" xfId="0" applyFont="1" applyFill="1" applyBorder="1" applyAlignment="1">
      <alignment wrapText="1"/>
    </xf>
    <xf numFmtId="0" fontId="1" fillId="5" borderId="42" xfId="0" applyFont="1" applyFill="1" applyBorder="1" applyAlignment="1">
      <alignment wrapText="1"/>
    </xf>
    <xf numFmtId="0" fontId="0" fillId="4" borderId="43" xfId="0" applyFill="1" applyBorder="1" applyAlignment="1">
      <alignment horizontal="left"/>
    </xf>
    <xf numFmtId="0" fontId="0" fillId="4" borderId="44" xfId="0" applyFill="1" applyBorder="1" applyAlignment="1">
      <alignment horizontal="left"/>
    </xf>
    <xf numFmtId="0" fontId="0" fillId="4" borderId="45" xfId="0" applyFill="1" applyBorder="1" applyAlignment="1">
      <alignment/>
    </xf>
    <xf numFmtId="0" fontId="0" fillId="4" borderId="46" xfId="0" applyFill="1" applyBorder="1" applyAlignment="1">
      <alignment/>
    </xf>
    <xf numFmtId="0" fontId="0" fillId="4" borderId="47" xfId="0" applyFill="1" applyBorder="1" applyAlignment="1">
      <alignment/>
    </xf>
    <xf numFmtId="0" fontId="0" fillId="4" borderId="48" xfId="0" applyFill="1" applyBorder="1" applyAlignment="1">
      <alignment/>
    </xf>
    <xf numFmtId="0" fontId="0" fillId="6" borderId="37" xfId="0" applyFill="1" applyBorder="1" applyAlignment="1">
      <alignment horizontal="center"/>
    </xf>
    <xf numFmtId="0" fontId="0" fillId="5" borderId="8" xfId="0" applyFill="1" applyBorder="1" applyAlignment="1">
      <alignment vertical="top" wrapText="1"/>
    </xf>
    <xf numFmtId="0" fontId="0" fillId="5" borderId="37" xfId="0" applyFill="1" applyBorder="1" applyAlignment="1">
      <alignment vertical="top"/>
    </xf>
    <xf numFmtId="0" fontId="0" fillId="5" borderId="2" xfId="0" applyFill="1" applyBorder="1" applyAlignment="1">
      <alignment vertical="top"/>
    </xf>
    <xf numFmtId="0" fontId="1" fillId="2" borderId="1" xfId="0" applyFont="1" applyFill="1" applyBorder="1" applyAlignment="1">
      <alignment horizontal="right"/>
    </xf>
    <xf numFmtId="0" fontId="1" fillId="7" borderId="9" xfId="0" applyFont="1" applyFill="1" applyBorder="1" applyAlignment="1">
      <alignment horizontal="left"/>
    </xf>
    <xf numFmtId="0" fontId="0" fillId="6" borderId="4" xfId="0" applyFill="1" applyBorder="1" applyAlignment="1">
      <alignment horizontal="center"/>
    </xf>
    <xf numFmtId="0" fontId="0" fillId="2" borderId="49" xfId="0" applyFont="1" applyFill="1" applyBorder="1" applyAlignment="1">
      <alignment horizontal="right"/>
    </xf>
    <xf numFmtId="0" fontId="0" fillId="2" borderId="50" xfId="0" applyFont="1" applyFill="1" applyBorder="1" applyAlignment="1">
      <alignment horizontal="right"/>
    </xf>
    <xf numFmtId="0" fontId="0" fillId="2" borderId="51" xfId="0" applyFont="1" applyFill="1" applyBorder="1" applyAlignment="1">
      <alignment horizontal="right"/>
    </xf>
    <xf numFmtId="0" fontId="0" fillId="2" borderId="52" xfId="0" applyFont="1" applyFill="1" applyBorder="1" applyAlignment="1">
      <alignment horizontal="right"/>
    </xf>
    <xf numFmtId="0" fontId="0" fillId="2" borderId="49" xfId="0" applyFill="1" applyBorder="1" applyAlignment="1">
      <alignment horizontal="center" vertical="top" wrapText="1"/>
    </xf>
    <xf numFmtId="0" fontId="0" fillId="2" borderId="50" xfId="0" applyFill="1" applyBorder="1" applyAlignment="1">
      <alignment horizontal="center" vertical="top" wrapText="1"/>
    </xf>
    <xf numFmtId="0" fontId="0" fillId="2" borderId="51" xfId="0" applyFill="1" applyBorder="1" applyAlignment="1">
      <alignment horizontal="center" vertical="top" wrapText="1"/>
    </xf>
    <xf numFmtId="0" fontId="0" fillId="2" borderId="52" xfId="0" applyFill="1" applyBorder="1" applyAlignment="1">
      <alignment horizontal="center" vertical="top" wrapText="1"/>
    </xf>
    <xf numFmtId="0" fontId="0" fillId="5" borderId="8" xfId="0" applyFill="1" applyBorder="1" applyAlignment="1">
      <alignment vertical="center" wrapText="1"/>
    </xf>
    <xf numFmtId="0" fontId="0" fillId="5" borderId="37" xfId="0" applyFill="1" applyBorder="1" applyAlignment="1">
      <alignment vertical="center"/>
    </xf>
    <xf numFmtId="0" fontId="0" fillId="5" borderId="2" xfId="0" applyFill="1" applyBorder="1" applyAlignment="1">
      <alignment vertical="center"/>
    </xf>
    <xf numFmtId="0" fontId="0" fillId="5" borderId="8" xfId="0" applyFill="1" applyBorder="1" applyAlignment="1">
      <alignment vertical="center"/>
    </xf>
    <xf numFmtId="0" fontId="0" fillId="5" borderId="8" xfId="0" applyFill="1" applyBorder="1" applyAlignment="1">
      <alignment horizontal="left" vertical="center"/>
    </xf>
    <xf numFmtId="0" fontId="0" fillId="5" borderId="37" xfId="0" applyFill="1" applyBorder="1" applyAlignment="1">
      <alignment horizontal="left" vertical="center"/>
    </xf>
    <xf numFmtId="0" fontId="0" fillId="5" borderId="2" xfId="0" applyFill="1" applyBorder="1" applyAlignment="1">
      <alignment horizontal="left" vertical="center"/>
    </xf>
    <xf numFmtId="0" fontId="1" fillId="5" borderId="8" xfId="0" applyFont="1" applyFill="1" applyBorder="1" applyAlignment="1">
      <alignment vertical="top" wrapText="1"/>
    </xf>
    <xf numFmtId="0" fontId="1" fillId="5" borderId="37" xfId="0" applyFont="1" applyFill="1" applyBorder="1" applyAlignment="1">
      <alignment vertical="top"/>
    </xf>
    <xf numFmtId="0" fontId="1" fillId="5" borderId="2" xfId="0" applyFont="1" applyFill="1" applyBorder="1" applyAlignment="1">
      <alignment vertical="top"/>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0" fillId="5" borderId="1" xfId="0" applyFill="1" applyBorder="1" applyAlignment="1">
      <alignment vertical="top" wrapText="1"/>
    </xf>
    <xf numFmtId="0" fontId="0" fillId="5" borderId="1" xfId="0" applyFill="1" applyBorder="1" applyAlignment="1">
      <alignment vertical="top"/>
    </xf>
    <xf numFmtId="0" fontId="1" fillId="8" borderId="53" xfId="0" applyFont="1" applyFill="1" applyBorder="1" applyAlignment="1">
      <alignment horizontal="right"/>
    </xf>
    <xf numFmtId="0" fontId="1" fillId="8" borderId="54" xfId="0" applyFont="1" applyFill="1" applyBorder="1" applyAlignment="1">
      <alignment horizontal="right"/>
    </xf>
    <xf numFmtId="0" fontId="0" fillId="5" borderId="0" xfId="0" applyFill="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
          <c:w val="0.96975"/>
          <c:h val="0.93825"/>
        </c:manualLayout>
      </c:layout>
      <c:lineChart>
        <c:grouping val="standard"/>
        <c:varyColors val="0"/>
        <c:ser>
          <c:idx val="0"/>
          <c:order val="0"/>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Schutz!$B$16:$B$36</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Schutz!$C$16:$C$36</c:f>
              <c:numCache/>
            </c:numRef>
          </c:val>
          <c:smooth val="0"/>
        </c:ser>
        <c:axId val="38652111"/>
        <c:axId val="12324680"/>
      </c:lineChart>
      <c:catAx>
        <c:axId val="38652111"/>
        <c:scaling>
          <c:orientation val="minMax"/>
        </c:scaling>
        <c:axPos val="b"/>
        <c:delete val="0"/>
        <c:numFmt formatCode="General" sourceLinked="1"/>
        <c:majorTickMark val="out"/>
        <c:minorTickMark val="none"/>
        <c:tickLblPos val="nextTo"/>
        <c:crossAx val="12324680"/>
        <c:crosses val="autoZero"/>
        <c:auto val="1"/>
        <c:lblOffset val="100"/>
        <c:tickLblSkip val="1"/>
        <c:noMultiLvlLbl val="0"/>
      </c:catAx>
      <c:valAx>
        <c:axId val="12324680"/>
        <c:scaling>
          <c:orientation val="minMax"/>
        </c:scaling>
        <c:axPos val="l"/>
        <c:majorGridlines/>
        <c:delete val="0"/>
        <c:numFmt formatCode="General" sourceLinked="1"/>
        <c:majorTickMark val="out"/>
        <c:minorTickMark val="none"/>
        <c:tickLblPos val="nextTo"/>
        <c:crossAx val="38652111"/>
        <c:crossesAt val="1"/>
        <c:crossBetween val="between"/>
        <c:dispUnits/>
        <c:majorUnit val="20000"/>
      </c:valAx>
      <c:spPr>
        <a:solidFill>
          <a:srgbClr val="CCFFFF"/>
        </a:solidFill>
        <a:ln w="12700">
          <a:solidFill>
            <a:srgbClr val="808080"/>
          </a:solid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57150</xdr:rowOff>
    </xdr:from>
    <xdr:to>
      <xdr:col>5</xdr:col>
      <xdr:colOff>714375</xdr:colOff>
      <xdr:row>16</xdr:row>
      <xdr:rowOff>114300</xdr:rowOff>
    </xdr:to>
    <xdr:sp>
      <xdr:nvSpPr>
        <xdr:cNvPr id="1" name="AutoShape 1"/>
        <xdr:cNvSpPr>
          <a:spLocks/>
        </xdr:cNvSpPr>
      </xdr:nvSpPr>
      <xdr:spPr>
        <a:xfrm>
          <a:off x="4219575" y="2171700"/>
          <a:ext cx="1143000" cy="542925"/>
        </a:xfrm>
        <a:prstGeom prst="wedgeRoundRectCallout">
          <a:avLst>
            <a:gd name="adj1" fmla="val -72500"/>
            <a:gd name="adj2" fmla="val -58773"/>
          </a:avLst>
        </a:prstGeom>
        <a:gradFill rotWithShape="1">
          <a:gsLst>
            <a:gs pos="0">
              <a:srgbClr val="00FF00"/>
            </a:gs>
            <a:gs pos="50000">
              <a:srgbClr val="FFFF00"/>
            </a:gs>
            <a:gs pos="100000">
              <a:srgbClr val="00FF00"/>
            </a:gs>
          </a:gsLst>
          <a:lin ang="5400000" scaled="1"/>
        </a:gra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Wie wärs mit einem Diagramm?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15</xdr:row>
      <xdr:rowOff>0</xdr:rowOff>
    </xdr:from>
    <xdr:to>
      <xdr:col>9</xdr:col>
      <xdr:colOff>85725</xdr:colOff>
      <xdr:row>38</xdr:row>
      <xdr:rowOff>57150</xdr:rowOff>
    </xdr:to>
    <xdr:graphicFrame>
      <xdr:nvGraphicFramePr>
        <xdr:cNvPr id="1" name="Chart 1"/>
        <xdr:cNvGraphicFramePr/>
      </xdr:nvGraphicFramePr>
      <xdr:xfrm>
        <a:off x="2867025" y="2914650"/>
        <a:ext cx="4133850" cy="3781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1"/>
  <sheetViews>
    <sheetView tabSelected="1" zoomScale="120" zoomScaleNormal="120" workbookViewId="0" topLeftCell="A1">
      <selection activeCell="A2" sqref="A2"/>
    </sheetView>
  </sheetViews>
  <sheetFormatPr defaultColWidth="11.421875" defaultRowHeight="12.75"/>
  <cols>
    <col min="1" max="1" width="95.00390625" style="0" bestFit="1" customWidth="1"/>
  </cols>
  <sheetData>
    <row r="1" s="12" customFormat="1" ht="12.75">
      <c r="A1" s="12" t="s">
        <v>6</v>
      </c>
    </row>
    <row r="2" s="95" customFormat="1" ht="13.5" thickBot="1"/>
    <row r="3" s="12" customFormat="1" ht="12.75">
      <c r="A3" s="12" t="s">
        <v>186</v>
      </c>
    </row>
    <row r="4" s="95" customFormat="1" ht="13.5" thickBot="1"/>
    <row r="5" s="12" customFormat="1" ht="12.75">
      <c r="A5" s="12" t="s">
        <v>185</v>
      </c>
    </row>
    <row r="6" s="95" customFormat="1" ht="13.5" thickBot="1"/>
    <row r="7" s="12" customFormat="1" ht="12.75">
      <c r="A7" s="12" t="s">
        <v>187</v>
      </c>
    </row>
    <row r="8" s="95" customFormat="1" ht="13.5" thickBot="1"/>
    <row r="9" s="12" customFormat="1" ht="12.75">
      <c r="A9" s="12" t="s">
        <v>11</v>
      </c>
    </row>
    <row r="10" s="95" customFormat="1" ht="13.5" thickBot="1"/>
    <row r="11" s="12" customFormat="1" ht="12.75">
      <c r="A11" s="12" t="s">
        <v>188</v>
      </c>
    </row>
    <row r="12" s="95" customFormat="1" ht="13.5" thickBot="1"/>
    <row r="13" s="12" customFormat="1" ht="12.75">
      <c r="A13" s="12" t="s">
        <v>189</v>
      </c>
    </row>
    <row r="14" s="95" customFormat="1" ht="13.5" thickBot="1"/>
    <row r="15" s="12" customFormat="1" ht="12.75">
      <c r="A15" s="12" t="s">
        <v>190</v>
      </c>
    </row>
    <row r="16" s="95" customFormat="1" ht="13.5" thickBot="1"/>
    <row r="17" s="12" customFormat="1" ht="12.75">
      <c r="A17" s="12" t="s">
        <v>191</v>
      </c>
    </row>
    <row r="18" s="95" customFormat="1" ht="13.5" thickBot="1"/>
    <row r="19" s="12" customFormat="1" ht="12.75">
      <c r="A19" s="12" t="s">
        <v>192</v>
      </c>
    </row>
    <row r="20" s="95" customFormat="1" ht="13.5" thickBot="1"/>
    <row r="21" s="12" customFormat="1" ht="12.75">
      <c r="A21" s="12" t="s">
        <v>199</v>
      </c>
    </row>
    <row r="22" s="95" customFormat="1" ht="13.5" thickBot="1"/>
    <row r="23" s="12" customFormat="1" ht="12.75">
      <c r="A23" s="12" t="s">
        <v>193</v>
      </c>
    </row>
    <row r="24" s="95" customFormat="1" ht="13.5" thickBot="1"/>
    <row r="25" s="12" customFormat="1" ht="12.75">
      <c r="A25" s="12" t="s">
        <v>194</v>
      </c>
    </row>
    <row r="26" s="95" customFormat="1" ht="13.5" thickBot="1"/>
    <row r="27" s="12" customFormat="1" ht="12.75">
      <c r="A27" s="12" t="s">
        <v>195</v>
      </c>
    </row>
    <row r="28" s="95" customFormat="1" ht="13.5" thickBot="1"/>
    <row r="29" s="12" customFormat="1" ht="12.75">
      <c r="A29" s="12" t="s">
        <v>196</v>
      </c>
    </row>
    <row r="30" s="95" customFormat="1" ht="13.5" thickBot="1"/>
    <row r="31" s="12" customFormat="1" ht="12.75">
      <c r="A31" s="12" t="s">
        <v>197</v>
      </c>
    </row>
    <row r="32" s="95" customFormat="1" ht="13.5" thickBot="1"/>
    <row r="33" s="12" customFormat="1" ht="12.75">
      <c r="A33" s="12" t="s">
        <v>198</v>
      </c>
    </row>
    <row r="34" s="95" customFormat="1" ht="13.5" thickBot="1"/>
    <row r="35" s="12" customFormat="1" ht="12.75">
      <c r="A35" s="12" t="s">
        <v>200</v>
      </c>
    </row>
    <row r="36" s="95" customFormat="1" ht="13.5" thickBot="1"/>
    <row r="37" s="12" customFormat="1" ht="12.75">
      <c r="A37" s="12" t="s">
        <v>201</v>
      </c>
    </row>
    <row r="38" s="95" customFormat="1" ht="13.5" thickBot="1"/>
    <row r="39" s="12" customFormat="1" ht="12.75">
      <c r="A39" s="12" t="s">
        <v>202</v>
      </c>
    </row>
    <row r="40" s="95" customFormat="1" ht="13.5" thickBot="1"/>
    <row r="41" s="12" customFormat="1" ht="12.75">
      <c r="A41" s="12" t="s">
        <v>203</v>
      </c>
    </row>
    <row r="42" s="95" customFormat="1" ht="13.5" thickBot="1"/>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I33" sqref="I33"/>
    </sheetView>
  </sheetViews>
  <sheetFormatPr defaultColWidth="11.421875" defaultRowHeight="12.75"/>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B2:H63"/>
  <sheetViews>
    <sheetView workbookViewId="0" topLeftCell="A1">
      <selection activeCell="B35" sqref="B35:H35"/>
    </sheetView>
  </sheetViews>
  <sheetFormatPr defaultColWidth="11.421875" defaultRowHeight="12.75"/>
  <cols>
    <col min="5" max="5" width="12.7109375" style="0" bestFit="1" customWidth="1"/>
    <col min="7" max="7" width="12.7109375" style="0" customWidth="1"/>
    <col min="8" max="8" width="15.421875" style="0" bestFit="1" customWidth="1"/>
  </cols>
  <sheetData>
    <row r="2" spans="2:8" ht="14.25" customHeight="1">
      <c r="B2" s="195" t="s">
        <v>159</v>
      </c>
      <c r="C2" s="193"/>
      <c r="D2" s="193"/>
      <c r="E2" s="193"/>
      <c r="F2" s="193"/>
      <c r="G2" s="193"/>
      <c r="H2" s="194"/>
    </row>
    <row r="3" ht="14.25" customHeight="1"/>
    <row r="4" spans="2:8" ht="27" customHeight="1">
      <c r="B4" s="192" t="s">
        <v>160</v>
      </c>
      <c r="C4" s="193"/>
      <c r="D4" s="193"/>
      <c r="E4" s="193"/>
      <c r="F4" s="193"/>
      <c r="G4" s="193"/>
      <c r="H4" s="194"/>
    </row>
    <row r="6" spans="2:8" ht="12.75">
      <c r="B6" s="55" t="s">
        <v>45</v>
      </c>
      <c r="C6" s="55" t="s">
        <v>46</v>
      </c>
      <c r="D6" s="55" t="s">
        <v>101</v>
      </c>
      <c r="E6" s="55" t="s">
        <v>275</v>
      </c>
      <c r="F6" s="55" t="s">
        <v>83</v>
      </c>
      <c r="G6" s="55" t="s">
        <v>102</v>
      </c>
      <c r="H6" s="55" t="s">
        <v>276</v>
      </c>
    </row>
    <row r="7" spans="2:8" ht="12.75">
      <c r="B7" s="5" t="s">
        <v>104</v>
      </c>
      <c r="C7" s="5" t="s">
        <v>103</v>
      </c>
      <c r="D7" s="64">
        <v>3000</v>
      </c>
      <c r="E7" s="52">
        <v>14739</v>
      </c>
      <c r="F7" s="5" t="s">
        <v>105</v>
      </c>
      <c r="G7" s="5" t="s">
        <v>106</v>
      </c>
      <c r="H7" s="125">
        <v>1972</v>
      </c>
    </row>
    <row r="8" spans="2:8" ht="12.75">
      <c r="B8" s="5" t="s">
        <v>108</v>
      </c>
      <c r="C8" s="5" t="s">
        <v>107</v>
      </c>
      <c r="D8" s="64">
        <v>2800</v>
      </c>
      <c r="E8" s="52">
        <v>19688</v>
      </c>
      <c r="F8" s="5" t="s">
        <v>109</v>
      </c>
      <c r="G8" s="5" t="s">
        <v>106</v>
      </c>
      <c r="H8" s="125">
        <v>1982</v>
      </c>
    </row>
    <row r="9" spans="2:8" ht="12.75">
      <c r="B9" s="5" t="s">
        <v>111</v>
      </c>
      <c r="C9" s="5" t="s">
        <v>110</v>
      </c>
      <c r="D9" s="64">
        <v>2500</v>
      </c>
      <c r="E9" s="52">
        <v>25024</v>
      </c>
      <c r="F9" s="5" t="s">
        <v>112</v>
      </c>
      <c r="G9" s="5" t="s">
        <v>113</v>
      </c>
      <c r="H9" s="125">
        <v>1993</v>
      </c>
    </row>
    <row r="10" spans="2:8" ht="12.75">
      <c r="B10" s="5" t="s">
        <v>115</v>
      </c>
      <c r="C10" s="5" t="s">
        <v>114</v>
      </c>
      <c r="D10" s="64">
        <v>2500</v>
      </c>
      <c r="E10" s="52">
        <v>23554</v>
      </c>
      <c r="F10" s="5" t="s">
        <v>109</v>
      </c>
      <c r="G10" s="5" t="s">
        <v>113</v>
      </c>
      <c r="H10" s="125">
        <v>1990</v>
      </c>
    </row>
    <row r="11" spans="2:8" ht="12.75">
      <c r="B11" s="5" t="s">
        <v>117</v>
      </c>
      <c r="C11" s="5" t="s">
        <v>116</v>
      </c>
      <c r="D11" s="64">
        <v>2500</v>
      </c>
      <c r="E11" s="52">
        <v>24824</v>
      </c>
      <c r="F11" s="5" t="s">
        <v>118</v>
      </c>
      <c r="G11" s="5" t="s">
        <v>119</v>
      </c>
      <c r="H11" s="125">
        <v>1991</v>
      </c>
    </row>
    <row r="12" spans="2:8" ht="12.75">
      <c r="B12" s="5" t="s">
        <v>121</v>
      </c>
      <c r="C12" s="5" t="s">
        <v>120</v>
      </c>
      <c r="D12" s="64">
        <v>3250</v>
      </c>
      <c r="E12" s="52">
        <v>19260</v>
      </c>
      <c r="F12" s="5" t="s">
        <v>105</v>
      </c>
      <c r="G12" s="5" t="s">
        <v>119</v>
      </c>
      <c r="H12" s="125">
        <v>1979</v>
      </c>
    </row>
    <row r="13" spans="2:8" ht="12.75">
      <c r="B13" s="5" t="s">
        <v>123</v>
      </c>
      <c r="C13" s="5" t="s">
        <v>122</v>
      </c>
      <c r="D13" s="64">
        <v>1750</v>
      </c>
      <c r="E13" s="52">
        <v>22256</v>
      </c>
      <c r="F13" s="5" t="s">
        <v>112</v>
      </c>
      <c r="G13" s="5" t="s">
        <v>119</v>
      </c>
      <c r="H13" s="125">
        <v>1980</v>
      </c>
    </row>
    <row r="14" spans="2:8" ht="12.75">
      <c r="B14" s="5" t="s">
        <v>125</v>
      </c>
      <c r="C14" s="5" t="s">
        <v>124</v>
      </c>
      <c r="D14" s="64">
        <v>1600</v>
      </c>
      <c r="E14" s="52">
        <v>24507</v>
      </c>
      <c r="F14" s="5" t="s">
        <v>118</v>
      </c>
      <c r="G14" s="5" t="s">
        <v>119</v>
      </c>
      <c r="H14" s="125">
        <v>1993</v>
      </c>
    </row>
    <row r="15" spans="2:8" ht="12.75">
      <c r="B15" s="5" t="s">
        <v>127</v>
      </c>
      <c r="C15" s="5" t="s">
        <v>126</v>
      </c>
      <c r="D15" s="64">
        <v>2800</v>
      </c>
      <c r="E15" s="52">
        <v>27055</v>
      </c>
      <c r="F15" s="5" t="s">
        <v>118</v>
      </c>
      <c r="G15" s="5" t="s">
        <v>119</v>
      </c>
      <c r="H15" s="125">
        <v>1980</v>
      </c>
    </row>
    <row r="16" spans="2:8" ht="12.75">
      <c r="B16" s="5" t="s">
        <v>33</v>
      </c>
      <c r="C16" s="5" t="s">
        <v>128</v>
      </c>
      <c r="D16" s="64">
        <v>1600</v>
      </c>
      <c r="E16" s="52">
        <v>22039</v>
      </c>
      <c r="F16" s="5" t="s">
        <v>112</v>
      </c>
      <c r="G16" s="5" t="s">
        <v>129</v>
      </c>
      <c r="H16" s="125">
        <v>1983</v>
      </c>
    </row>
    <row r="17" spans="2:8" ht="12.75">
      <c r="B17" s="5" t="s">
        <v>278</v>
      </c>
      <c r="C17" s="5" t="s">
        <v>130</v>
      </c>
      <c r="D17" s="64">
        <v>2800</v>
      </c>
      <c r="E17" s="52">
        <v>17976</v>
      </c>
      <c r="F17" s="5" t="s">
        <v>112</v>
      </c>
      <c r="G17" s="5" t="s">
        <v>129</v>
      </c>
      <c r="H17" s="125">
        <v>1972</v>
      </c>
    </row>
    <row r="18" spans="2:8" ht="12.75">
      <c r="B18" s="65" t="s">
        <v>131</v>
      </c>
      <c r="C18" s="65" t="s">
        <v>132</v>
      </c>
      <c r="D18" s="66">
        <v>3200</v>
      </c>
      <c r="E18" s="52">
        <v>15191</v>
      </c>
      <c r="F18" s="5" t="s">
        <v>112</v>
      </c>
      <c r="G18" s="65" t="s">
        <v>113</v>
      </c>
      <c r="H18" s="125">
        <v>1973</v>
      </c>
    </row>
    <row r="19" spans="2:8" ht="12.75">
      <c r="B19" s="65" t="s">
        <v>133</v>
      </c>
      <c r="C19" s="65" t="s">
        <v>134</v>
      </c>
      <c r="D19" s="66">
        <v>3000</v>
      </c>
      <c r="E19" s="52">
        <v>20140</v>
      </c>
      <c r="F19" s="5" t="s">
        <v>118</v>
      </c>
      <c r="G19" s="65" t="s">
        <v>119</v>
      </c>
      <c r="H19" s="125">
        <v>1983</v>
      </c>
    </row>
    <row r="20" spans="2:8" ht="12.75">
      <c r="B20" s="65" t="s">
        <v>135</v>
      </c>
      <c r="C20" s="65" t="s">
        <v>136</v>
      </c>
      <c r="D20" s="66">
        <v>2700</v>
      </c>
      <c r="E20" s="52">
        <v>25476</v>
      </c>
      <c r="F20" s="5" t="s">
        <v>118</v>
      </c>
      <c r="G20" s="65" t="s">
        <v>119</v>
      </c>
      <c r="H20" s="125">
        <v>1994</v>
      </c>
    </row>
    <row r="21" spans="2:8" ht="12.75">
      <c r="B21" s="65" t="s">
        <v>137</v>
      </c>
      <c r="C21" s="65" t="s">
        <v>138</v>
      </c>
      <c r="D21" s="66">
        <v>2700</v>
      </c>
      <c r="E21" s="52">
        <v>24006</v>
      </c>
      <c r="F21" s="5" t="s">
        <v>112</v>
      </c>
      <c r="G21" s="65" t="s">
        <v>113</v>
      </c>
      <c r="H21" s="125">
        <v>1991</v>
      </c>
    </row>
    <row r="22" spans="2:8" ht="12.75">
      <c r="B22" s="65" t="s">
        <v>139</v>
      </c>
      <c r="C22" s="65" t="s">
        <v>140</v>
      </c>
      <c r="D22" s="66">
        <v>2700</v>
      </c>
      <c r="E22" s="52">
        <v>25276</v>
      </c>
      <c r="F22" s="5" t="s">
        <v>105</v>
      </c>
      <c r="G22" s="65" t="s">
        <v>113</v>
      </c>
      <c r="H22" s="125">
        <v>1992</v>
      </c>
    </row>
    <row r="23" spans="2:8" ht="12.75">
      <c r="B23" s="65" t="s">
        <v>141</v>
      </c>
      <c r="C23" s="65" t="s">
        <v>142</v>
      </c>
      <c r="D23" s="66">
        <v>3450</v>
      </c>
      <c r="E23" s="52">
        <v>19712</v>
      </c>
      <c r="F23" s="5" t="s">
        <v>109</v>
      </c>
      <c r="G23" s="65" t="s">
        <v>143</v>
      </c>
      <c r="H23" s="125">
        <v>1980</v>
      </c>
    </row>
    <row r="24" spans="2:8" ht="12.75">
      <c r="B24" s="65" t="s">
        <v>144</v>
      </c>
      <c r="C24" s="65" t="s">
        <v>145</v>
      </c>
      <c r="D24" s="66">
        <v>1950</v>
      </c>
      <c r="E24" s="52">
        <v>22708</v>
      </c>
      <c r="F24" s="5" t="s">
        <v>112</v>
      </c>
      <c r="G24" s="65" t="s">
        <v>143</v>
      </c>
      <c r="H24" s="125">
        <v>1981</v>
      </c>
    </row>
    <row r="25" spans="2:8" ht="12.75">
      <c r="B25" s="65" t="s">
        <v>146</v>
      </c>
      <c r="C25" s="65" t="s">
        <v>147</v>
      </c>
      <c r="D25" s="66">
        <v>1800</v>
      </c>
      <c r="E25" s="52">
        <v>24959</v>
      </c>
      <c r="F25" s="5" t="s">
        <v>105</v>
      </c>
      <c r="G25" s="65" t="s">
        <v>119</v>
      </c>
      <c r="H25" s="125">
        <v>1994</v>
      </c>
    </row>
    <row r="26" spans="2:8" ht="12.75">
      <c r="B26" s="65" t="s">
        <v>148</v>
      </c>
      <c r="C26" s="65" t="s">
        <v>149</v>
      </c>
      <c r="D26" s="66">
        <v>3000</v>
      </c>
      <c r="E26" s="52">
        <v>27507</v>
      </c>
      <c r="F26" s="5" t="s">
        <v>109</v>
      </c>
      <c r="G26" s="65" t="s">
        <v>129</v>
      </c>
      <c r="H26" s="125">
        <v>1981</v>
      </c>
    </row>
    <row r="27" spans="2:8" ht="12.75">
      <c r="B27" s="65" t="s">
        <v>150</v>
      </c>
      <c r="C27" s="65" t="s">
        <v>151</v>
      </c>
      <c r="D27" s="66">
        <v>1800</v>
      </c>
      <c r="E27" s="52">
        <v>22491</v>
      </c>
      <c r="F27" s="5" t="s">
        <v>112</v>
      </c>
      <c r="G27" s="65" t="s">
        <v>129</v>
      </c>
      <c r="H27" s="125">
        <v>1984</v>
      </c>
    </row>
    <row r="28" spans="2:8" ht="12.75">
      <c r="B28" s="65" t="s">
        <v>152</v>
      </c>
      <c r="C28" s="65" t="s">
        <v>153</v>
      </c>
      <c r="D28" s="66">
        <v>3000</v>
      </c>
      <c r="E28" s="52">
        <v>18428</v>
      </c>
      <c r="F28" s="5" t="s">
        <v>109</v>
      </c>
      <c r="G28" s="65" t="s">
        <v>143</v>
      </c>
      <c r="H28" s="125">
        <v>1973</v>
      </c>
    </row>
    <row r="29" spans="2:8" ht="12.75">
      <c r="B29" s="65" t="s">
        <v>32</v>
      </c>
      <c r="C29" s="65" t="s">
        <v>154</v>
      </c>
      <c r="D29" s="66">
        <v>3400</v>
      </c>
      <c r="E29" s="52">
        <v>15643</v>
      </c>
      <c r="F29" s="5" t="s">
        <v>109</v>
      </c>
      <c r="G29" s="65" t="s">
        <v>113</v>
      </c>
      <c r="H29" s="125">
        <v>1974</v>
      </c>
    </row>
    <row r="30" spans="2:8" ht="12.75">
      <c r="B30" s="65" t="s">
        <v>155</v>
      </c>
      <c r="C30" s="65" t="s">
        <v>156</v>
      </c>
      <c r="D30" s="66">
        <v>3200</v>
      </c>
      <c r="E30" s="52">
        <v>20592</v>
      </c>
      <c r="F30" s="5" t="s">
        <v>112</v>
      </c>
      <c r="G30" s="65" t="s">
        <v>129</v>
      </c>
      <c r="H30" s="125">
        <v>1984</v>
      </c>
    </row>
    <row r="31" spans="2:8" ht="12.75">
      <c r="B31" s="65" t="s">
        <v>157</v>
      </c>
      <c r="C31" s="65" t="s">
        <v>158</v>
      </c>
      <c r="D31" s="66">
        <v>2900</v>
      </c>
      <c r="E31" s="52">
        <v>25928</v>
      </c>
      <c r="F31" s="5" t="s">
        <v>112</v>
      </c>
      <c r="G31" s="65" t="s">
        <v>119</v>
      </c>
      <c r="H31" s="125">
        <v>1995</v>
      </c>
    </row>
    <row r="33" s="47" customFormat="1" ht="13.5" thickBot="1"/>
    <row r="35" spans="2:8" ht="16.5" customHeight="1">
      <c r="B35" s="196" t="s">
        <v>279</v>
      </c>
      <c r="C35" s="197"/>
      <c r="D35" s="197"/>
      <c r="E35" s="197"/>
      <c r="F35" s="197"/>
      <c r="G35" s="197"/>
      <c r="H35" s="198"/>
    </row>
    <row r="37" spans="2:8" ht="12.75">
      <c r="B37" s="55" t="s">
        <v>45</v>
      </c>
      <c r="C37" s="55" t="s">
        <v>46</v>
      </c>
      <c r="D37" s="55" t="s">
        <v>101</v>
      </c>
      <c r="E37" s="55" t="s">
        <v>275</v>
      </c>
      <c r="F37" s="55" t="s">
        <v>83</v>
      </c>
      <c r="G37" s="55" t="s">
        <v>102</v>
      </c>
      <c r="H37" s="55" t="s">
        <v>276</v>
      </c>
    </row>
    <row r="38" spans="2:8" ht="12.75">
      <c r="B38" s="65" t="s">
        <v>135</v>
      </c>
      <c r="C38" s="65" t="s">
        <v>136</v>
      </c>
      <c r="D38" s="66">
        <v>2700</v>
      </c>
      <c r="E38" s="52">
        <v>25476</v>
      </c>
      <c r="F38" s="5" t="s">
        <v>118</v>
      </c>
      <c r="G38" s="65" t="s">
        <v>119</v>
      </c>
      <c r="H38" s="97">
        <v>1994</v>
      </c>
    </row>
    <row r="39" spans="2:8" ht="12.75">
      <c r="B39" s="65" t="s">
        <v>146</v>
      </c>
      <c r="C39" s="65" t="s">
        <v>147</v>
      </c>
      <c r="D39" s="66">
        <v>1800</v>
      </c>
      <c r="E39" s="52">
        <v>24959</v>
      </c>
      <c r="F39" s="5" t="s">
        <v>105</v>
      </c>
      <c r="G39" s="65" t="s">
        <v>119</v>
      </c>
      <c r="H39" s="97">
        <v>1994</v>
      </c>
    </row>
    <row r="40" spans="2:8" ht="12.75">
      <c r="B40" s="65" t="s">
        <v>155</v>
      </c>
      <c r="C40" s="65" t="s">
        <v>156</v>
      </c>
      <c r="D40" s="66">
        <v>3200</v>
      </c>
      <c r="E40" s="52">
        <v>20592</v>
      </c>
      <c r="F40" s="5" t="s">
        <v>112</v>
      </c>
      <c r="G40" s="65" t="s">
        <v>129</v>
      </c>
      <c r="H40" s="97">
        <v>1984</v>
      </c>
    </row>
    <row r="41" spans="2:8" ht="12.75">
      <c r="B41" s="65" t="s">
        <v>137</v>
      </c>
      <c r="C41" s="65" t="s">
        <v>138</v>
      </c>
      <c r="D41" s="66">
        <v>2700</v>
      </c>
      <c r="E41" s="52">
        <v>24006</v>
      </c>
      <c r="F41" s="5" t="s">
        <v>112</v>
      </c>
      <c r="G41" s="65" t="s">
        <v>113</v>
      </c>
      <c r="H41" s="97">
        <v>1991</v>
      </c>
    </row>
    <row r="42" spans="2:8" ht="12.75">
      <c r="B42" s="5" t="s">
        <v>278</v>
      </c>
      <c r="C42" s="5" t="s">
        <v>130</v>
      </c>
      <c r="D42" s="64">
        <v>2800</v>
      </c>
      <c r="E42" s="52">
        <v>17976</v>
      </c>
      <c r="F42" s="5" t="s">
        <v>112</v>
      </c>
      <c r="G42" s="5" t="s">
        <v>129</v>
      </c>
      <c r="H42" s="97">
        <v>1972</v>
      </c>
    </row>
    <row r="43" spans="2:8" ht="12.75">
      <c r="B43" s="65" t="s">
        <v>32</v>
      </c>
      <c r="C43" s="65" t="s">
        <v>154</v>
      </c>
      <c r="D43" s="66">
        <v>3400</v>
      </c>
      <c r="E43" s="52">
        <v>15643</v>
      </c>
      <c r="F43" s="5" t="s">
        <v>109</v>
      </c>
      <c r="G43" s="65" t="s">
        <v>113</v>
      </c>
      <c r="H43" s="97">
        <v>1974</v>
      </c>
    </row>
    <row r="44" spans="2:8" ht="12.75">
      <c r="B44" s="65" t="s">
        <v>133</v>
      </c>
      <c r="C44" s="65" t="s">
        <v>134</v>
      </c>
      <c r="D44" s="66">
        <v>3000</v>
      </c>
      <c r="E44" s="52">
        <v>20140</v>
      </c>
      <c r="F44" s="5" t="s">
        <v>118</v>
      </c>
      <c r="G44" s="65" t="s">
        <v>119</v>
      </c>
      <c r="H44" s="97">
        <v>1983</v>
      </c>
    </row>
    <row r="45" spans="2:8" ht="12.75">
      <c r="B45" s="65" t="s">
        <v>150</v>
      </c>
      <c r="C45" s="65" t="s">
        <v>151</v>
      </c>
      <c r="D45" s="66">
        <v>1800</v>
      </c>
      <c r="E45" s="52">
        <v>22491</v>
      </c>
      <c r="F45" s="5" t="s">
        <v>112</v>
      </c>
      <c r="G45" s="65" t="s">
        <v>129</v>
      </c>
      <c r="H45" s="97">
        <v>1984</v>
      </c>
    </row>
    <row r="46" spans="2:8" ht="12.75">
      <c r="B46" s="65" t="s">
        <v>157</v>
      </c>
      <c r="C46" s="65" t="s">
        <v>158</v>
      </c>
      <c r="D46" s="66">
        <v>2900</v>
      </c>
      <c r="E46" s="52">
        <v>25928</v>
      </c>
      <c r="F46" s="5" t="s">
        <v>112</v>
      </c>
      <c r="G46" s="65" t="s">
        <v>119</v>
      </c>
      <c r="H46" s="97">
        <v>1995</v>
      </c>
    </row>
    <row r="47" spans="2:8" ht="12.75">
      <c r="B47" s="65" t="s">
        <v>131</v>
      </c>
      <c r="C47" s="65" t="s">
        <v>132</v>
      </c>
      <c r="D47" s="66">
        <v>3200</v>
      </c>
      <c r="E47" s="52">
        <v>15191</v>
      </c>
      <c r="F47" s="5" t="s">
        <v>112</v>
      </c>
      <c r="G47" s="65" t="s">
        <v>113</v>
      </c>
      <c r="H47" s="97">
        <v>1973</v>
      </c>
    </row>
    <row r="48" spans="2:8" ht="12.75">
      <c r="B48" s="65" t="s">
        <v>148</v>
      </c>
      <c r="C48" s="65" t="s">
        <v>149</v>
      </c>
      <c r="D48" s="66">
        <v>3000</v>
      </c>
      <c r="E48" s="52">
        <v>27507</v>
      </c>
      <c r="F48" s="5" t="s">
        <v>109</v>
      </c>
      <c r="G48" s="65" t="s">
        <v>129</v>
      </c>
      <c r="H48" s="97">
        <v>1981</v>
      </c>
    </row>
    <row r="49" spans="2:8" ht="12.75">
      <c r="B49" s="5" t="s">
        <v>127</v>
      </c>
      <c r="C49" s="5" t="s">
        <v>126</v>
      </c>
      <c r="D49" s="64">
        <v>2800</v>
      </c>
      <c r="E49" s="52">
        <v>27055</v>
      </c>
      <c r="F49" s="5" t="s">
        <v>118</v>
      </c>
      <c r="G49" s="5" t="s">
        <v>119</v>
      </c>
      <c r="H49" s="97">
        <v>1980</v>
      </c>
    </row>
    <row r="50" spans="2:8" ht="12.75">
      <c r="B50" s="5" t="s">
        <v>108</v>
      </c>
      <c r="C50" s="5" t="s">
        <v>107</v>
      </c>
      <c r="D50" s="64">
        <v>2800</v>
      </c>
      <c r="E50" s="52">
        <v>19688</v>
      </c>
      <c r="F50" s="5" t="s">
        <v>109</v>
      </c>
      <c r="G50" s="5" t="s">
        <v>106</v>
      </c>
      <c r="H50" s="97">
        <v>1982</v>
      </c>
    </row>
    <row r="51" spans="2:8" ht="12.75">
      <c r="B51" s="5" t="s">
        <v>115</v>
      </c>
      <c r="C51" s="5" t="s">
        <v>114</v>
      </c>
      <c r="D51" s="64">
        <v>2500</v>
      </c>
      <c r="E51" s="52">
        <v>23554</v>
      </c>
      <c r="F51" s="5" t="s">
        <v>109</v>
      </c>
      <c r="G51" s="5" t="s">
        <v>113</v>
      </c>
      <c r="H51" s="97">
        <v>1990</v>
      </c>
    </row>
    <row r="52" spans="2:8" ht="12.75">
      <c r="B52" s="65" t="s">
        <v>152</v>
      </c>
      <c r="C52" s="65" t="s">
        <v>153</v>
      </c>
      <c r="D52" s="66">
        <v>3000</v>
      </c>
      <c r="E52" s="52">
        <v>18428</v>
      </c>
      <c r="F52" s="5" t="s">
        <v>109</v>
      </c>
      <c r="G52" s="65" t="s">
        <v>143</v>
      </c>
      <c r="H52" s="97">
        <v>1973</v>
      </c>
    </row>
    <row r="53" spans="2:8" ht="12.75">
      <c r="B53" s="5" t="s">
        <v>125</v>
      </c>
      <c r="C53" s="5" t="s">
        <v>124</v>
      </c>
      <c r="D53" s="64">
        <v>1600</v>
      </c>
      <c r="E53" s="52">
        <v>24507</v>
      </c>
      <c r="F53" s="5" t="s">
        <v>118</v>
      </c>
      <c r="G53" s="5" t="s">
        <v>119</v>
      </c>
      <c r="H53" s="97">
        <v>1993</v>
      </c>
    </row>
    <row r="54" spans="2:8" ht="12.75">
      <c r="B54" s="65" t="s">
        <v>141</v>
      </c>
      <c r="C54" s="65" t="s">
        <v>142</v>
      </c>
      <c r="D54" s="66">
        <v>3450</v>
      </c>
      <c r="E54" s="52">
        <v>19712</v>
      </c>
      <c r="F54" s="5" t="s">
        <v>109</v>
      </c>
      <c r="G54" s="65" t="s">
        <v>143</v>
      </c>
      <c r="H54" s="97">
        <v>1980</v>
      </c>
    </row>
    <row r="55" spans="2:8" ht="12.75">
      <c r="B55" s="5" t="s">
        <v>123</v>
      </c>
      <c r="C55" s="5" t="s">
        <v>122</v>
      </c>
      <c r="D55" s="64">
        <v>1750</v>
      </c>
      <c r="E55" s="52">
        <v>22256</v>
      </c>
      <c r="F55" s="5" t="s">
        <v>112</v>
      </c>
      <c r="G55" s="5" t="s">
        <v>119</v>
      </c>
      <c r="H55" s="97">
        <v>1980</v>
      </c>
    </row>
    <row r="56" spans="2:8" ht="12.75">
      <c r="B56" s="65" t="s">
        <v>139</v>
      </c>
      <c r="C56" s="65" t="s">
        <v>140</v>
      </c>
      <c r="D56" s="66">
        <v>2700</v>
      </c>
      <c r="E56" s="52">
        <v>25276</v>
      </c>
      <c r="F56" s="5" t="s">
        <v>105</v>
      </c>
      <c r="G56" s="65" t="s">
        <v>113</v>
      </c>
      <c r="H56" s="97">
        <v>1992</v>
      </c>
    </row>
    <row r="57" spans="2:8" ht="12.75">
      <c r="B57" s="5" t="s">
        <v>111</v>
      </c>
      <c r="C57" s="5" t="s">
        <v>110</v>
      </c>
      <c r="D57" s="64">
        <v>2500</v>
      </c>
      <c r="E57" s="52">
        <v>25024</v>
      </c>
      <c r="F57" s="5" t="s">
        <v>112</v>
      </c>
      <c r="G57" s="5" t="s">
        <v>113</v>
      </c>
      <c r="H57" s="97">
        <v>1993</v>
      </c>
    </row>
    <row r="58" spans="2:8" ht="12.75">
      <c r="B58" s="65" t="s">
        <v>144</v>
      </c>
      <c r="C58" s="65" t="s">
        <v>145</v>
      </c>
      <c r="D58" s="66">
        <v>1950</v>
      </c>
      <c r="E58" s="52">
        <v>22708</v>
      </c>
      <c r="F58" s="5" t="s">
        <v>112</v>
      </c>
      <c r="G58" s="65" t="s">
        <v>143</v>
      </c>
      <c r="H58" s="97">
        <v>1981</v>
      </c>
    </row>
    <row r="59" spans="2:8" ht="12.75">
      <c r="B59" s="5" t="s">
        <v>104</v>
      </c>
      <c r="C59" s="5" t="s">
        <v>103</v>
      </c>
      <c r="D59" s="64">
        <v>3000</v>
      </c>
      <c r="E59" s="52">
        <v>14739</v>
      </c>
      <c r="F59" s="5" t="s">
        <v>105</v>
      </c>
      <c r="G59" s="5" t="s">
        <v>106</v>
      </c>
      <c r="H59" s="97">
        <v>1972</v>
      </c>
    </row>
    <row r="60" spans="2:8" ht="12.75">
      <c r="B60" s="5" t="s">
        <v>121</v>
      </c>
      <c r="C60" s="5" t="s">
        <v>120</v>
      </c>
      <c r="D60" s="64">
        <v>3250</v>
      </c>
      <c r="E60" s="52">
        <v>19260</v>
      </c>
      <c r="F60" s="5" t="s">
        <v>105</v>
      </c>
      <c r="G60" s="5" t="s">
        <v>119</v>
      </c>
      <c r="H60" s="97">
        <v>1979</v>
      </c>
    </row>
    <row r="61" spans="2:8" ht="12.75">
      <c r="B61" s="5" t="s">
        <v>117</v>
      </c>
      <c r="C61" s="5" t="s">
        <v>116</v>
      </c>
      <c r="D61" s="64">
        <v>2500</v>
      </c>
      <c r="E61" s="52">
        <v>24824</v>
      </c>
      <c r="F61" s="5" t="s">
        <v>118</v>
      </c>
      <c r="G61" s="5" t="s">
        <v>119</v>
      </c>
      <c r="H61" s="97">
        <v>1991</v>
      </c>
    </row>
    <row r="62" spans="2:8" ht="12.75">
      <c r="B62" s="5" t="s">
        <v>33</v>
      </c>
      <c r="C62" s="5" t="s">
        <v>128</v>
      </c>
      <c r="D62" s="130">
        <v>1600</v>
      </c>
      <c r="E62" s="52">
        <v>22039</v>
      </c>
      <c r="F62" s="5" t="s">
        <v>112</v>
      </c>
      <c r="G62" s="131" t="s">
        <v>129</v>
      </c>
      <c r="H62" s="128">
        <v>1983</v>
      </c>
    </row>
    <row r="63" spans="2:8" ht="12.75">
      <c r="B63" s="89"/>
      <c r="C63" s="58" t="s">
        <v>277</v>
      </c>
      <c r="D63" s="127">
        <f>SUM(D38:D62)</f>
        <v>65900</v>
      </c>
      <c r="E63" s="126"/>
      <c r="F63" s="89"/>
      <c r="G63" s="58" t="s">
        <v>180</v>
      </c>
      <c r="H63" s="129">
        <f>AVERAGE(H38:H62)</f>
        <v>1983.76</v>
      </c>
    </row>
  </sheetData>
  <mergeCells count="3">
    <mergeCell ref="B4:H4"/>
    <mergeCell ref="B2:H2"/>
    <mergeCell ref="B35:H35"/>
  </mergeCell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8:D34"/>
  <sheetViews>
    <sheetView workbookViewId="0" topLeftCell="A7">
      <selection activeCell="E34" sqref="E34"/>
    </sheetView>
  </sheetViews>
  <sheetFormatPr defaultColWidth="11.421875" defaultRowHeight="12.75"/>
  <cols>
    <col min="2" max="2" width="11.7109375" style="0" customWidth="1"/>
    <col min="3" max="3" width="15.421875" style="0" customWidth="1"/>
    <col min="4" max="4" width="12.140625" style="0" customWidth="1"/>
  </cols>
  <sheetData>
    <row r="8" spans="2:4" ht="79.5" customHeight="1">
      <c r="B8" s="199" t="s">
        <v>5</v>
      </c>
      <c r="C8" s="200"/>
      <c r="D8" s="201"/>
    </row>
    <row r="10" spans="2:4" ht="12.75">
      <c r="B10" s="160" t="s">
        <v>41</v>
      </c>
      <c r="C10" s="161"/>
      <c r="D10" s="86">
        <v>150</v>
      </c>
    </row>
    <row r="11" spans="2:4" ht="12.75">
      <c r="B11" s="160" t="s">
        <v>40</v>
      </c>
      <c r="C11" s="161"/>
      <c r="D11" s="87">
        <v>0.2</v>
      </c>
    </row>
    <row r="12" spans="2:4" ht="12.75">
      <c r="B12" s="160" t="s">
        <v>42</v>
      </c>
      <c r="C12" s="161"/>
      <c r="D12" s="88">
        <v>5</v>
      </c>
    </row>
    <row r="13" spans="2:4" ht="12.75">
      <c r="B13" s="12"/>
      <c r="C13" s="12"/>
      <c r="D13" s="12"/>
    </row>
    <row r="14" spans="2:4" ht="12.75">
      <c r="B14" s="26" t="s">
        <v>3</v>
      </c>
      <c r="C14" s="26" t="s">
        <v>4</v>
      </c>
      <c r="D14" s="12"/>
    </row>
    <row r="15" spans="2:4" ht="12.75">
      <c r="B15" s="62">
        <v>1</v>
      </c>
      <c r="C15" s="85">
        <f aca="true" t="shared" si="0" ref="C15:C34">IF(AND($D$10&lt;&gt;"",$D$11&lt;&gt;""),FV($D$11/12,B15*12,$D$10)*-1,"")</f>
        <v>1974.5197641470868</v>
      </c>
      <c r="D15" s="12"/>
    </row>
    <row r="16" spans="2:4" ht="12.75">
      <c r="B16" s="62">
        <v>2</v>
      </c>
      <c r="C16" s="85">
        <f t="shared" si="0"/>
        <v>4382.231561517226</v>
      </c>
      <c r="D16" s="12"/>
    </row>
    <row r="17" spans="2:4" ht="12.75">
      <c r="B17" s="62">
        <v>3</v>
      </c>
      <c r="C17" s="85">
        <f t="shared" si="0"/>
        <v>7318.173862251522</v>
      </c>
      <c r="D17" s="12"/>
    </row>
    <row r="18" spans="2:4" ht="12.75">
      <c r="B18" s="62">
        <v>4</v>
      </c>
      <c r="C18" s="85">
        <f t="shared" si="0"/>
        <v>10898.235729563079</v>
      </c>
      <c r="D18" s="12"/>
    </row>
    <row r="19" spans="2:4" ht="12.75">
      <c r="B19" s="62">
        <v>5</v>
      </c>
      <c r="C19" s="85">
        <f t="shared" si="0"/>
        <v>15263.731253971971</v>
      </c>
      <c r="D19" s="12"/>
    </row>
    <row r="20" spans="2:4" ht="12.75">
      <c r="B20" s="62">
        <v>6</v>
      </c>
      <c r="C20" s="85">
        <f t="shared" si="0"/>
        <v>20586.97757762986</v>
      </c>
      <c r="D20" s="12"/>
    </row>
    <row r="21" spans="2:4" ht="12.75">
      <c r="B21" s="62">
        <v>7</v>
      </c>
      <c r="C21" s="85">
        <f t="shared" si="0"/>
        <v>27078.096687452846</v>
      </c>
      <c r="D21" s="12"/>
    </row>
    <row r="22" spans="2:4" ht="12.75">
      <c r="B22" s="62">
        <v>8</v>
      </c>
      <c r="C22" s="85">
        <f t="shared" si="0"/>
        <v>34993.30946102897</v>
      </c>
      <c r="D22" s="12"/>
    </row>
    <row r="23" spans="2:4" ht="12.75">
      <c r="B23" s="62">
        <v>9</v>
      </c>
      <c r="C23" s="85">
        <f t="shared" si="0"/>
        <v>44645.049352255715</v>
      </c>
      <c r="D23" s="12"/>
    </row>
    <row r="24" spans="2:4" ht="12.75">
      <c r="B24" s="62">
        <v>10</v>
      </c>
      <c r="C24" s="85">
        <f t="shared" si="0"/>
        <v>56414.294929441814</v>
      </c>
      <c r="D24" s="12"/>
    </row>
    <row r="25" spans="2:4" ht="12.75">
      <c r="B25" s="62">
        <v>11</v>
      </c>
      <c r="C25" s="85">
        <f t="shared" si="0"/>
        <v>70765.60806232283</v>
      </c>
      <c r="D25" s="12"/>
    </row>
    <row r="26" spans="2:4" ht="12.75">
      <c r="B26" s="62">
        <v>12</v>
      </c>
      <c r="C26" s="85">
        <f t="shared" si="0"/>
        <v>88265.47135324133</v>
      </c>
      <c r="D26" s="12"/>
    </row>
    <row r="27" spans="2:4" ht="12.75">
      <c r="B27" s="62">
        <v>13</v>
      </c>
      <c r="C27" s="85">
        <f t="shared" si="0"/>
        <v>109604.64863724771</v>
      </c>
      <c r="D27" s="12"/>
    </row>
    <row r="28" spans="2:4" ht="12.75">
      <c r="B28" s="62">
        <v>14</v>
      </c>
      <c r="C28" s="85">
        <f t="shared" si="0"/>
        <v>135625.4511765773</v>
      </c>
      <c r="D28" s="12"/>
    </row>
    <row r="29" spans="2:4" ht="12.75">
      <c r="B29" s="62">
        <v>15</v>
      </c>
      <c r="C29" s="85">
        <f t="shared" si="0"/>
        <v>167354.98581511524</v>
      </c>
      <c r="D29" s="12"/>
    </row>
    <row r="30" spans="2:4" ht="12.75">
      <c r="B30" s="62">
        <v>16</v>
      </c>
      <c r="C30" s="85">
        <f t="shared" si="0"/>
        <v>206045.6974815401</v>
      </c>
      <c r="D30" s="12"/>
    </row>
    <row r="31" spans="2:4" ht="12.75">
      <c r="B31" s="62">
        <v>17</v>
      </c>
      <c r="C31" s="85">
        <f t="shared" si="0"/>
        <v>253224.80635621748</v>
      </c>
      <c r="D31" s="12"/>
    </row>
    <row r="32" spans="2:4" ht="12.75">
      <c r="B32" s="62">
        <v>18</v>
      </c>
      <c r="C32" s="85">
        <f t="shared" si="0"/>
        <v>310754.5911117724</v>
      </c>
      <c r="D32" s="12"/>
    </row>
    <row r="33" spans="2:4" ht="12.75">
      <c r="B33" s="62">
        <v>19</v>
      </c>
      <c r="C33" s="85">
        <f t="shared" si="0"/>
        <v>380905.8977592128</v>
      </c>
      <c r="D33" s="12"/>
    </row>
    <row r="34" spans="2:4" ht="12.75">
      <c r="B34" s="62">
        <v>20</v>
      </c>
      <c r="C34" s="85">
        <f t="shared" si="0"/>
        <v>466447.7756795549</v>
      </c>
      <c r="D34" s="12"/>
    </row>
  </sheetData>
  <mergeCells count="4">
    <mergeCell ref="B10:C10"/>
    <mergeCell ref="B12:C12"/>
    <mergeCell ref="B11:C11"/>
    <mergeCell ref="B8:D8"/>
  </mergeCells>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F36" sqref="F36"/>
    </sheetView>
  </sheetViews>
  <sheetFormatPr defaultColWidth="11.421875" defaultRowHeight="12.75"/>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J37" sqref="J37"/>
    </sheetView>
  </sheetViews>
  <sheetFormatPr defaultColWidth="11.421875" defaultRowHeight="12.75"/>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D10"/>
  <sheetViews>
    <sheetView workbookViewId="0" topLeftCell="A1">
      <selection activeCell="A11" sqref="A11"/>
    </sheetView>
  </sheetViews>
  <sheetFormatPr defaultColWidth="11.421875" defaultRowHeight="12.75"/>
  <cols>
    <col min="1" max="1" width="18.7109375" style="0" customWidth="1"/>
    <col min="2" max="2" width="12.00390625" style="0" customWidth="1"/>
    <col min="3" max="3" width="19.00390625" style="0" customWidth="1"/>
    <col min="4" max="4" width="14.421875" style="0" customWidth="1"/>
  </cols>
  <sheetData>
    <row r="1" spans="1:4" ht="12.75">
      <c r="A1" s="202" t="s">
        <v>252</v>
      </c>
      <c r="B1" s="202"/>
      <c r="C1" s="202"/>
      <c r="D1" s="202"/>
    </row>
    <row r="2" spans="1:4" ht="12.75">
      <c r="A2" s="203"/>
      <c r="B2" s="203"/>
      <c r="C2" s="203"/>
      <c r="D2" s="203"/>
    </row>
    <row r="3" spans="1:4" s="106" customFormat="1" ht="25.5">
      <c r="A3" s="105" t="s">
        <v>242</v>
      </c>
      <c r="B3" s="105" t="s">
        <v>243</v>
      </c>
      <c r="C3" s="105" t="s">
        <v>244</v>
      </c>
      <c r="D3" s="105" t="s">
        <v>245</v>
      </c>
    </row>
    <row r="4" spans="1:4" s="106" customFormat="1" ht="25.5">
      <c r="A4" s="107" t="s">
        <v>246</v>
      </c>
      <c r="B4" s="108">
        <v>726</v>
      </c>
      <c r="C4" s="109">
        <v>3.5</v>
      </c>
      <c r="D4" s="110">
        <f aca="true" t="shared" si="0" ref="D4:D9">C4/B4*1000</f>
        <v>4.820936639118457</v>
      </c>
    </row>
    <row r="5" spans="1:4" s="106" customFormat="1" ht="25.5">
      <c r="A5" s="111" t="s">
        <v>247</v>
      </c>
      <c r="B5" s="112">
        <v>317</v>
      </c>
      <c r="C5" s="113">
        <v>3.6</v>
      </c>
      <c r="D5" s="114">
        <f t="shared" si="0"/>
        <v>11.35646687697161</v>
      </c>
    </row>
    <row r="6" spans="1:4" s="106" customFormat="1" ht="12.75">
      <c r="A6" s="107" t="s">
        <v>248</v>
      </c>
      <c r="B6" s="108">
        <v>526</v>
      </c>
      <c r="C6" s="109">
        <v>0.4</v>
      </c>
      <c r="D6" s="110">
        <f t="shared" si="0"/>
        <v>0.7604562737642586</v>
      </c>
    </row>
    <row r="7" spans="1:4" s="106" customFormat="1" ht="12.75">
      <c r="A7" s="111" t="s">
        <v>249</v>
      </c>
      <c r="B7" s="112">
        <v>813</v>
      </c>
      <c r="C7" s="113">
        <v>0.34</v>
      </c>
      <c r="D7" s="114">
        <f t="shared" si="0"/>
        <v>0.41820418204182047</v>
      </c>
    </row>
    <row r="8" spans="1:4" s="106" customFormat="1" ht="12.75">
      <c r="A8" s="107" t="s">
        <v>250</v>
      </c>
      <c r="B8" s="115">
        <v>3721</v>
      </c>
      <c r="C8" s="109">
        <v>3.8</v>
      </c>
      <c r="D8" s="110">
        <f t="shared" si="0"/>
        <v>1.0212308519215265</v>
      </c>
    </row>
    <row r="9" spans="1:4" s="106" customFormat="1" ht="25.5">
      <c r="A9" s="111" t="s">
        <v>251</v>
      </c>
      <c r="B9" s="112">
        <v>31</v>
      </c>
      <c r="C9" s="113">
        <v>0.17</v>
      </c>
      <c r="D9" s="114">
        <f t="shared" si="0"/>
        <v>5.483870967741936</v>
      </c>
    </row>
    <row r="10" ht="12.75">
      <c r="D10" s="116"/>
    </row>
  </sheetData>
  <mergeCells count="1">
    <mergeCell ref="A1:D2"/>
  </mergeCells>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B2:D30"/>
  <sheetViews>
    <sheetView workbookViewId="0" topLeftCell="A1">
      <selection activeCell="D5" sqref="D5"/>
    </sheetView>
  </sheetViews>
  <sheetFormatPr defaultColWidth="11.421875" defaultRowHeight="12.75"/>
  <cols>
    <col min="2" max="2" width="16.8515625" style="0" bestFit="1" customWidth="1"/>
    <col min="3" max="3" width="15.140625" style="0" bestFit="1" customWidth="1"/>
    <col min="4" max="4" width="15.57421875" style="0" bestFit="1" customWidth="1"/>
  </cols>
  <sheetData>
    <row r="2" spans="2:4" ht="55.5" customHeight="1">
      <c r="B2" s="204" t="s">
        <v>95</v>
      </c>
      <c r="C2" s="205"/>
      <c r="D2" s="205"/>
    </row>
    <row r="4" spans="2:4" ht="12.75">
      <c r="B4" s="54" t="s">
        <v>92</v>
      </c>
      <c r="C4" s="54" t="s">
        <v>93</v>
      </c>
      <c r="D4" s="54" t="s">
        <v>94</v>
      </c>
    </row>
    <row r="5" spans="2:4" ht="12.75">
      <c r="B5" s="141">
        <v>38699</v>
      </c>
      <c r="C5" s="42"/>
      <c r="D5" s="42"/>
    </row>
    <row r="6" spans="2:4" ht="12.75">
      <c r="B6" s="141">
        <v>38719</v>
      </c>
      <c r="C6" s="42"/>
      <c r="D6" s="42"/>
    </row>
    <row r="7" spans="2:4" ht="12.75">
      <c r="B7" s="141">
        <v>38753</v>
      </c>
      <c r="C7" s="42"/>
      <c r="D7" s="42"/>
    </row>
    <row r="8" spans="2:4" ht="12.75">
      <c r="B8" s="141">
        <v>38778</v>
      </c>
      <c r="C8" s="42"/>
      <c r="D8" s="42"/>
    </row>
    <row r="9" spans="2:4" ht="12.75">
      <c r="B9" s="141">
        <v>38795</v>
      </c>
      <c r="C9" s="42"/>
      <c r="D9" s="42"/>
    </row>
    <row r="10" s="47" customFormat="1" ht="13.5" thickBot="1"/>
    <row r="12" spans="2:4" ht="12.75">
      <c r="B12" s="55" t="s">
        <v>79</v>
      </c>
      <c r="C12" s="55" t="s">
        <v>80</v>
      </c>
      <c r="D12" s="55" t="s">
        <v>82</v>
      </c>
    </row>
    <row r="13" spans="2:4" ht="12.75">
      <c r="B13" s="30">
        <v>0.3333333333333333</v>
      </c>
      <c r="C13" s="30">
        <v>0.6666666666666666</v>
      </c>
      <c r="D13" s="42"/>
    </row>
    <row r="14" spans="2:4" ht="12.75">
      <c r="B14" s="30">
        <v>0.375</v>
      </c>
      <c r="C14" s="30">
        <v>0.7083333333333334</v>
      </c>
      <c r="D14" s="42"/>
    </row>
    <row r="15" spans="2:4" ht="12.75">
      <c r="B15" s="30">
        <v>0.3333333333333333</v>
      </c>
      <c r="C15" s="30">
        <v>0.5</v>
      </c>
      <c r="D15" s="42"/>
    </row>
    <row r="16" spans="2:4" ht="12.75">
      <c r="B16" s="30">
        <v>0.5416666666666666</v>
      </c>
      <c r="C16" s="30">
        <v>0.7083333333333334</v>
      </c>
      <c r="D16" s="42"/>
    </row>
    <row r="17" spans="2:4" ht="13.5" thickBot="1">
      <c r="B17" s="53">
        <v>0.375</v>
      </c>
      <c r="C17" s="53">
        <v>0.7083333333333334</v>
      </c>
      <c r="D17" s="44"/>
    </row>
    <row r="18" spans="2:4" ht="12.75">
      <c r="B18" s="206" t="s">
        <v>96</v>
      </c>
      <c r="C18" s="207"/>
      <c r="D18" s="43"/>
    </row>
    <row r="19" s="47" customFormat="1" ht="13.5" thickBot="1"/>
    <row r="21" spans="2:3" ht="12.75">
      <c r="B21" s="58" t="s">
        <v>99</v>
      </c>
      <c r="C21" s="56">
        <v>18</v>
      </c>
    </row>
    <row r="23" spans="2:4" ht="12.75">
      <c r="B23" s="55" t="s">
        <v>78</v>
      </c>
      <c r="C23" s="55" t="s">
        <v>82</v>
      </c>
      <c r="D23" s="55" t="s">
        <v>97</v>
      </c>
    </row>
    <row r="24" spans="2:4" ht="12.75">
      <c r="B24" s="5" t="s">
        <v>17</v>
      </c>
      <c r="C24" s="30">
        <v>0.3333333333333333</v>
      </c>
      <c r="D24" s="42"/>
    </row>
    <row r="25" spans="2:4" ht="12.75">
      <c r="B25" s="5" t="s">
        <v>18</v>
      </c>
      <c r="C25" s="30">
        <v>0.2916666666666667</v>
      </c>
      <c r="D25" s="42"/>
    </row>
    <row r="26" spans="2:4" ht="12.75">
      <c r="B26" s="5" t="s">
        <v>19</v>
      </c>
      <c r="C26" s="30">
        <v>0.16666666666666666</v>
      </c>
      <c r="D26" s="42"/>
    </row>
    <row r="27" spans="2:4" ht="12.75">
      <c r="B27" s="5" t="s">
        <v>20</v>
      </c>
      <c r="C27" s="30">
        <v>0.3333333333333333</v>
      </c>
      <c r="D27" s="42"/>
    </row>
    <row r="28" spans="2:4" ht="12.75">
      <c r="B28" s="5" t="s">
        <v>21</v>
      </c>
      <c r="C28" s="30">
        <v>0.3125</v>
      </c>
      <c r="D28" s="42"/>
    </row>
    <row r="30" spans="2:4" ht="12.75">
      <c r="B30" s="155" t="s">
        <v>98</v>
      </c>
      <c r="C30" s="156"/>
      <c r="D30" s="57"/>
    </row>
    <row r="31" s="47" customFormat="1" ht="13.5" thickBot="1"/>
  </sheetData>
  <mergeCells count="3">
    <mergeCell ref="B2:D2"/>
    <mergeCell ref="B18:C18"/>
    <mergeCell ref="B30:C30"/>
  </mergeCells>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11.421875" defaultRowHeight="12.75"/>
  <sheetData>
    <row r="1" ht="12.75">
      <c r="A1" t="s">
        <v>7</v>
      </c>
    </row>
    <row r="2" ht="12.75">
      <c r="A2" t="s">
        <v>8</v>
      </c>
    </row>
    <row r="3" ht="12.75">
      <c r="A3" t="s">
        <v>9</v>
      </c>
    </row>
    <row r="4" ht="12.75">
      <c r="A4" t="s">
        <v>10</v>
      </c>
    </row>
  </sheetData>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C13"/>
  <sheetViews>
    <sheetView zoomScale="200" zoomScaleNormal="200" workbookViewId="0" topLeftCell="A1">
      <selection activeCell="C14" sqref="C14"/>
    </sheetView>
  </sheetViews>
  <sheetFormatPr defaultColWidth="11.421875" defaultRowHeight="12.75"/>
  <cols>
    <col min="1" max="1" width="14.28125" style="0" customWidth="1"/>
    <col min="3" max="3" width="12.8515625" style="0" customWidth="1"/>
  </cols>
  <sheetData>
    <row r="1" spans="1:3" ht="12.75">
      <c r="A1" s="208" t="s">
        <v>253</v>
      </c>
      <c r="B1" s="208"/>
      <c r="C1" s="208"/>
    </row>
    <row r="3" spans="1:3" ht="12.75">
      <c r="A3" s="83" t="s">
        <v>2</v>
      </c>
      <c r="B3" s="1">
        <v>5</v>
      </c>
      <c r="C3" t="e">
        <f>A3*B3</f>
        <v>#VALUE!</v>
      </c>
    </row>
    <row r="4" ht="12.75">
      <c r="C4" t="e">
        <f>(A4:B4)</f>
        <v>#VALUE!</v>
      </c>
    </row>
    <row r="6" spans="1:3" ht="12.75">
      <c r="A6">
        <v>12</v>
      </c>
      <c r="B6">
        <v>0</v>
      </c>
      <c r="C6" t="e">
        <f>A6/B6</f>
        <v>#DIV/0!</v>
      </c>
    </row>
    <row r="8" spans="1:3" ht="12.75">
      <c r="A8">
        <v>9563215984</v>
      </c>
      <c r="B8">
        <v>52198565</v>
      </c>
      <c r="C8" s="84">
        <f>A8+B8</f>
        <v>9615414549</v>
      </c>
    </row>
    <row r="10" ht="12.75">
      <c r="C10" t="e">
        <f>Einnahmen-Ausgaben</f>
        <v>#NAME?</v>
      </c>
    </row>
    <row r="11" ht="12.75">
      <c r="C11" t="e">
        <f>IF(A10&gt;5,Grüß Gott,Auf Wiedersehen)</f>
        <v>#NAME?</v>
      </c>
    </row>
    <row r="13" ht="12.75">
      <c r="C13" t="e">
        <f>A13*B13(60*24)</f>
        <v>#REF!</v>
      </c>
    </row>
  </sheetData>
  <mergeCells count="1">
    <mergeCell ref="A1:C1"/>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3:H25"/>
  <sheetViews>
    <sheetView workbookViewId="0" topLeftCell="A1">
      <selection activeCell="D4" sqref="D4"/>
    </sheetView>
  </sheetViews>
  <sheetFormatPr defaultColWidth="11.421875" defaultRowHeight="12.75"/>
  <cols>
    <col min="2" max="2" width="14.28125" style="0" customWidth="1"/>
    <col min="3" max="3" width="16.28125" style="0" bestFit="1" customWidth="1"/>
    <col min="4" max="4" width="17.57421875" style="0" bestFit="1" customWidth="1"/>
    <col min="5" max="5" width="17.00390625" style="0" customWidth="1"/>
    <col min="6" max="6" width="13.28125" style="0" bestFit="1" customWidth="1"/>
    <col min="7" max="7" width="14.28125" style="0" bestFit="1" customWidth="1"/>
    <col min="8" max="8" width="13.00390625" style="0" customWidth="1"/>
  </cols>
  <sheetData>
    <row r="2" ht="13.5" thickBot="1"/>
    <row r="3" spans="2:4" ht="12.75">
      <c r="B3" s="71" t="s">
        <v>86</v>
      </c>
      <c r="C3" s="72" t="s">
        <v>87</v>
      </c>
      <c r="D3" s="73" t="s">
        <v>88</v>
      </c>
    </row>
    <row r="4" spans="2:4" ht="12.75">
      <c r="B4" s="59">
        <v>2</v>
      </c>
      <c r="C4" s="48">
        <v>157.5</v>
      </c>
      <c r="D4" s="60"/>
    </row>
    <row r="5" spans="2:4" ht="12.75">
      <c r="B5" s="59">
        <v>1</v>
      </c>
      <c r="C5" s="48">
        <v>207.5</v>
      </c>
      <c r="D5" s="60"/>
    </row>
    <row r="6" spans="2:4" ht="12.75">
      <c r="B6" s="59">
        <v>3</v>
      </c>
      <c r="C6" s="48">
        <v>122.5</v>
      </c>
      <c r="D6" s="60"/>
    </row>
    <row r="7" spans="2:4" ht="12.75">
      <c r="B7" s="36"/>
      <c r="C7" s="38"/>
      <c r="D7" s="37"/>
    </row>
    <row r="8" spans="2:4" ht="12.75">
      <c r="B8" s="36"/>
      <c r="C8" s="49" t="s">
        <v>90</v>
      </c>
      <c r="D8" s="60"/>
    </row>
    <row r="9" spans="2:4" ht="13.5" thickBot="1">
      <c r="B9" s="36"/>
      <c r="C9" s="50" t="s">
        <v>91</v>
      </c>
      <c r="D9" s="61"/>
    </row>
    <row r="10" spans="2:4" ht="13.5" thickBot="1">
      <c r="B10" s="36"/>
      <c r="C10" s="38"/>
      <c r="D10" s="37"/>
    </row>
    <row r="11" spans="2:4" ht="13.5" thickBot="1">
      <c r="B11" s="39"/>
      <c r="C11" s="51" t="s">
        <v>89</v>
      </c>
      <c r="D11" s="45"/>
    </row>
    <row r="12" s="47" customFormat="1" ht="13.5" thickBot="1"/>
    <row r="13" ht="13.5" thickBot="1"/>
    <row r="14" spans="2:4" ht="12.75">
      <c r="B14" s="71" t="s">
        <v>163</v>
      </c>
      <c r="C14" s="72" t="s">
        <v>161</v>
      </c>
      <c r="D14" s="73" t="s">
        <v>162</v>
      </c>
    </row>
    <row r="15" spans="2:4" ht="12.75">
      <c r="B15" s="68">
        <v>150</v>
      </c>
      <c r="C15" s="67">
        <v>0.05</v>
      </c>
      <c r="D15" s="60"/>
    </row>
    <row r="16" spans="2:4" ht="12.75">
      <c r="B16" s="68">
        <v>640</v>
      </c>
      <c r="C16" s="67">
        <v>0.1</v>
      </c>
      <c r="D16" s="60"/>
    </row>
    <row r="17" spans="2:4" ht="13.5" thickBot="1">
      <c r="B17" s="69">
        <v>420</v>
      </c>
      <c r="C17" s="70">
        <v>0.05</v>
      </c>
      <c r="D17" s="61"/>
    </row>
    <row r="18" s="47" customFormat="1" ht="13.5" thickBot="1"/>
    <row r="19" ht="13.5" thickBot="1"/>
    <row r="20" spans="2:8" ht="12.75">
      <c r="B20" s="71" t="s">
        <v>230</v>
      </c>
      <c r="C20" s="72" t="s">
        <v>234</v>
      </c>
      <c r="D20" s="72" t="s">
        <v>235</v>
      </c>
      <c r="E20" s="72" t="s">
        <v>236</v>
      </c>
      <c r="F20" s="72" t="s">
        <v>237</v>
      </c>
      <c r="G20" s="72" t="s">
        <v>240</v>
      </c>
      <c r="H20" s="73" t="s">
        <v>238</v>
      </c>
    </row>
    <row r="21" spans="2:8" ht="12.75">
      <c r="B21" s="68" t="s">
        <v>231</v>
      </c>
      <c r="C21" s="96">
        <v>12</v>
      </c>
      <c r="D21" s="81">
        <v>0.1</v>
      </c>
      <c r="E21" s="97">
        <v>1</v>
      </c>
      <c r="F21" s="42"/>
      <c r="G21" s="42"/>
      <c r="H21" s="60"/>
    </row>
    <row r="22" spans="2:8" ht="12.75">
      <c r="B22" s="68" t="s">
        <v>232</v>
      </c>
      <c r="C22" s="96">
        <v>14.8</v>
      </c>
      <c r="D22" s="81">
        <v>0.2</v>
      </c>
      <c r="E22" s="97">
        <v>1</v>
      </c>
      <c r="F22" s="42"/>
      <c r="G22" s="42"/>
      <c r="H22" s="60"/>
    </row>
    <row r="23" spans="2:8" ht="12.75">
      <c r="B23" s="68" t="s">
        <v>233</v>
      </c>
      <c r="C23" s="96">
        <v>13.5</v>
      </c>
      <c r="D23" s="81">
        <v>0.1</v>
      </c>
      <c r="E23" s="97">
        <v>2</v>
      </c>
      <c r="F23" s="42"/>
      <c r="G23" s="42"/>
      <c r="H23" s="60"/>
    </row>
    <row r="24" spans="2:8" ht="13.5" thickBot="1">
      <c r="B24" s="69" t="s">
        <v>241</v>
      </c>
      <c r="C24" s="98">
        <v>3</v>
      </c>
      <c r="D24" s="99">
        <v>0.2</v>
      </c>
      <c r="E24" s="100">
        <v>5</v>
      </c>
      <c r="F24" s="44"/>
      <c r="G24" s="101"/>
      <c r="H24" s="102"/>
    </row>
    <row r="25" spans="7:8" ht="13.5" thickBot="1">
      <c r="G25" s="103" t="s">
        <v>239</v>
      </c>
      <c r="H25" s="104"/>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11.421875" defaultRowHeight="12.75"/>
  <sheetData/>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A3"/>
  <sheetViews>
    <sheetView workbookViewId="0" topLeftCell="A1">
      <selection activeCell="J34" sqref="J34"/>
    </sheetView>
  </sheetViews>
  <sheetFormatPr defaultColWidth="11.421875" defaultRowHeight="12.75"/>
  <sheetData>
    <row r="1" ht="12.75">
      <c r="A1" t="s">
        <v>14</v>
      </c>
    </row>
    <row r="2" ht="12.75">
      <c r="A2" t="s">
        <v>15</v>
      </c>
    </row>
    <row r="3" ht="12.75">
      <c r="A3" t="s">
        <v>16</v>
      </c>
    </row>
  </sheetData>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11.421875" defaultRowHeight="12.75"/>
  <sheetData/>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11.421875" defaultRowHeight="12.75"/>
  <sheetData/>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11.421875" defaultRowHeight="12.75"/>
  <sheetData>
    <row r="1" ht="12.75">
      <c r="A1" t="s">
        <v>12</v>
      </c>
    </row>
    <row r="2" ht="12.75">
      <c r="A2" t="s">
        <v>13</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2:E15"/>
  <sheetViews>
    <sheetView workbookViewId="0" topLeftCell="A1">
      <selection activeCell="E9" sqref="E9"/>
    </sheetView>
  </sheetViews>
  <sheetFormatPr defaultColWidth="11.421875" defaultRowHeight="12.75"/>
  <cols>
    <col min="5" max="5" width="13.7109375" style="0" customWidth="1"/>
  </cols>
  <sheetData>
    <row r="2" spans="2:5" ht="25.5" customHeight="1">
      <c r="B2" s="144" t="s">
        <v>280</v>
      </c>
      <c r="C2" s="145"/>
      <c r="D2" s="145"/>
      <c r="E2" s="146"/>
    </row>
    <row r="3" ht="13.5" thickBot="1"/>
    <row r="4" spans="2:5" ht="12.75">
      <c r="B4" s="132">
        <v>50</v>
      </c>
      <c r="C4" s="133">
        <v>65</v>
      </c>
      <c r="D4" s="133">
        <v>880</v>
      </c>
      <c r="E4" s="134" t="s">
        <v>0</v>
      </c>
    </row>
    <row r="5" spans="2:5" ht="12.75">
      <c r="B5" s="135">
        <v>6690</v>
      </c>
      <c r="C5" s="136">
        <v>1000</v>
      </c>
      <c r="D5" s="136">
        <v>3</v>
      </c>
      <c r="E5" s="137">
        <v>99</v>
      </c>
    </row>
    <row r="6" spans="2:5" ht="12.75">
      <c r="B6" s="135"/>
      <c r="C6" s="136">
        <v>332</v>
      </c>
      <c r="D6" s="136" t="s">
        <v>173</v>
      </c>
      <c r="E6" s="137" t="s">
        <v>1</v>
      </c>
    </row>
    <row r="7" spans="2:5" ht="12.75">
      <c r="B7" s="135">
        <v>355</v>
      </c>
      <c r="C7" s="136">
        <v>882</v>
      </c>
      <c r="D7" s="136">
        <v>103</v>
      </c>
      <c r="E7" s="137">
        <v>144</v>
      </c>
    </row>
    <row r="8" spans="2:5" ht="13.5" thickBot="1">
      <c r="B8" s="138" t="s">
        <v>174</v>
      </c>
      <c r="C8" s="139">
        <v>654</v>
      </c>
      <c r="D8" s="139">
        <v>972</v>
      </c>
      <c r="E8" s="140">
        <v>112</v>
      </c>
    </row>
    <row r="9" spans="2:5" ht="12.75">
      <c r="B9" s="151" t="s">
        <v>175</v>
      </c>
      <c r="C9" s="152"/>
      <c r="D9" s="152"/>
      <c r="E9" s="77"/>
    </row>
    <row r="10" spans="2:5" ht="12.75">
      <c r="B10" s="149" t="s">
        <v>176</v>
      </c>
      <c r="C10" s="150"/>
      <c r="D10" s="150"/>
      <c r="E10" s="78"/>
    </row>
    <row r="11" spans="2:5" ht="12.75">
      <c r="B11" s="149" t="s">
        <v>177</v>
      </c>
      <c r="C11" s="150"/>
      <c r="D11" s="150"/>
      <c r="E11" s="78"/>
    </row>
    <row r="12" spans="2:5" ht="12.75">
      <c r="B12" s="142"/>
      <c r="C12" s="143"/>
      <c r="D12" s="143" t="s">
        <v>281</v>
      </c>
      <c r="E12" s="78"/>
    </row>
    <row r="13" spans="2:5" ht="12.75">
      <c r="B13" s="149" t="s">
        <v>178</v>
      </c>
      <c r="C13" s="150"/>
      <c r="D13" s="150"/>
      <c r="E13" s="78"/>
    </row>
    <row r="14" spans="2:5" ht="12.75">
      <c r="B14" s="149" t="s">
        <v>179</v>
      </c>
      <c r="C14" s="150"/>
      <c r="D14" s="150"/>
      <c r="E14" s="78"/>
    </row>
    <row r="15" spans="2:5" ht="13.5" thickBot="1">
      <c r="B15" s="147" t="s">
        <v>180</v>
      </c>
      <c r="C15" s="148"/>
      <c r="D15" s="148"/>
      <c r="E15" s="79"/>
    </row>
    <row r="16" s="47" customFormat="1" ht="13.5" thickBot="1"/>
  </sheetData>
  <mergeCells count="7">
    <mergeCell ref="B2:E2"/>
    <mergeCell ref="B15:D15"/>
    <mergeCell ref="B14:D14"/>
    <mergeCell ref="B9:D9"/>
    <mergeCell ref="B10:D10"/>
    <mergeCell ref="B11:D11"/>
    <mergeCell ref="B13:D13"/>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2:D16"/>
  <sheetViews>
    <sheetView zoomScale="120" zoomScaleNormal="120" workbookViewId="0" topLeftCell="A1">
      <selection activeCell="D13" sqref="D13"/>
    </sheetView>
  </sheetViews>
  <sheetFormatPr defaultColWidth="11.421875" defaultRowHeight="12.75"/>
  <cols>
    <col min="2" max="2" width="21.57421875" style="0" bestFit="1" customWidth="1"/>
    <col min="3" max="3" width="17.28125" style="0" bestFit="1" customWidth="1"/>
    <col min="4" max="4" width="12.7109375" style="0" customWidth="1"/>
  </cols>
  <sheetData>
    <row r="2" spans="2:4" ht="13.5" thickBot="1">
      <c r="B2" s="153" t="s">
        <v>225</v>
      </c>
      <c r="C2" s="153"/>
      <c r="D2" s="153"/>
    </row>
    <row r="3" spans="2:4" ht="12.75">
      <c r="B3" s="90" t="s">
        <v>222</v>
      </c>
      <c r="C3" s="90" t="s">
        <v>223</v>
      </c>
      <c r="D3" s="91" t="s">
        <v>224</v>
      </c>
    </row>
    <row r="4" spans="2:4" ht="12.75">
      <c r="B4" s="92" t="s">
        <v>206</v>
      </c>
      <c r="C4" s="92" t="s">
        <v>207</v>
      </c>
      <c r="D4" s="93">
        <v>699</v>
      </c>
    </row>
    <row r="5" spans="2:4" ht="12.75">
      <c r="B5" s="92" t="s">
        <v>208</v>
      </c>
      <c r="C5" s="92" t="s">
        <v>209</v>
      </c>
      <c r="D5" s="93">
        <v>299</v>
      </c>
    </row>
    <row r="6" spans="2:4" ht="12.75">
      <c r="B6" s="92" t="s">
        <v>210</v>
      </c>
      <c r="C6" s="92" t="s">
        <v>211</v>
      </c>
      <c r="D6" s="93">
        <v>999</v>
      </c>
    </row>
    <row r="7" spans="2:4" ht="12.75">
      <c r="B7" s="92" t="s">
        <v>206</v>
      </c>
      <c r="C7" s="92" t="s">
        <v>212</v>
      </c>
      <c r="D7" s="93">
        <v>529</v>
      </c>
    </row>
    <row r="8" spans="2:4" ht="12.75">
      <c r="B8" s="92" t="s">
        <v>213</v>
      </c>
      <c r="C8" s="92" t="s">
        <v>214</v>
      </c>
      <c r="D8" s="92" t="s">
        <v>215</v>
      </c>
    </row>
    <row r="9" spans="2:4" ht="12.75">
      <c r="B9" s="92" t="s">
        <v>216</v>
      </c>
      <c r="C9" s="92" t="s">
        <v>217</v>
      </c>
      <c r="D9" s="93">
        <v>499</v>
      </c>
    </row>
    <row r="10" spans="2:4" ht="12.75">
      <c r="B10" s="92" t="s">
        <v>210</v>
      </c>
      <c r="C10" s="92" t="s">
        <v>218</v>
      </c>
      <c r="D10" s="93">
        <v>1059</v>
      </c>
    </row>
    <row r="11" spans="2:4" ht="12.75">
      <c r="B11" s="92" t="s">
        <v>219</v>
      </c>
      <c r="C11" s="92" t="s">
        <v>220</v>
      </c>
      <c r="D11" s="92" t="s">
        <v>215</v>
      </c>
    </row>
    <row r="12" spans="2:4" ht="12.75">
      <c r="B12" s="92" t="s">
        <v>219</v>
      </c>
      <c r="C12" s="92" t="s">
        <v>221</v>
      </c>
      <c r="D12" s="93">
        <v>699</v>
      </c>
    </row>
    <row r="13" spans="2:4" ht="12.75">
      <c r="B13" s="154" t="s">
        <v>226</v>
      </c>
      <c r="C13" s="154"/>
      <c r="D13" s="94"/>
    </row>
    <row r="14" spans="2:4" ht="12.75">
      <c r="B14" s="154" t="s">
        <v>227</v>
      </c>
      <c r="C14" s="154"/>
      <c r="D14" s="94"/>
    </row>
    <row r="15" spans="2:4" ht="12.75">
      <c r="B15" s="154" t="s">
        <v>228</v>
      </c>
      <c r="C15" s="154"/>
      <c r="D15" s="94"/>
    </row>
    <row r="16" spans="2:4" ht="12.75">
      <c r="B16" s="154" t="s">
        <v>229</v>
      </c>
      <c r="C16" s="154"/>
      <c r="D16" s="94"/>
    </row>
  </sheetData>
  <mergeCells count="5">
    <mergeCell ref="B2:D2"/>
    <mergeCell ref="B16:C16"/>
    <mergeCell ref="B13:C13"/>
    <mergeCell ref="B14:C14"/>
    <mergeCell ref="B15:C15"/>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B3:D17"/>
  <sheetViews>
    <sheetView workbookViewId="0" topLeftCell="A1">
      <selection activeCell="G37" sqref="G37"/>
    </sheetView>
  </sheetViews>
  <sheetFormatPr defaultColWidth="11.421875" defaultRowHeight="12.75"/>
  <cols>
    <col min="2" max="2" width="14.8515625" style="0" customWidth="1"/>
    <col min="3" max="3" width="15.28125" style="0" customWidth="1"/>
    <col min="4" max="4" width="16.7109375" style="0" customWidth="1"/>
  </cols>
  <sheetData>
    <row r="3" spans="2:4" ht="12.75">
      <c r="B3" s="155" t="s">
        <v>166</v>
      </c>
      <c r="C3" s="156"/>
      <c r="D3" s="74">
        <v>0.028</v>
      </c>
    </row>
    <row r="5" spans="2:4" ht="12.75">
      <c r="B5" s="55" t="s">
        <v>169</v>
      </c>
      <c r="C5" s="55" t="s">
        <v>164</v>
      </c>
      <c r="D5" s="55" t="s">
        <v>165</v>
      </c>
    </row>
    <row r="6" spans="2:4" ht="12.75">
      <c r="B6" s="5" t="s">
        <v>153</v>
      </c>
      <c r="C6" s="75">
        <v>1280</v>
      </c>
      <c r="D6" s="42"/>
    </row>
    <row r="7" spans="2:4" ht="12.75">
      <c r="B7" s="5" t="s">
        <v>154</v>
      </c>
      <c r="C7" s="75">
        <v>1400</v>
      </c>
      <c r="D7" s="42"/>
    </row>
    <row r="8" spans="2:4" ht="12.75">
      <c r="B8" s="5" t="s">
        <v>167</v>
      </c>
      <c r="C8" s="75">
        <v>1400</v>
      </c>
      <c r="D8" s="42"/>
    </row>
    <row r="9" spans="2:4" ht="12.75">
      <c r="B9" s="5" t="s">
        <v>168</v>
      </c>
      <c r="C9" s="75">
        <v>1750</v>
      </c>
      <c r="D9" s="42"/>
    </row>
    <row r="10" s="47" customFormat="1" ht="13.5" thickBot="1"/>
    <row r="12" spans="2:4" ht="12.75">
      <c r="B12" s="55" t="s">
        <v>169</v>
      </c>
      <c r="C12" s="55" t="s">
        <v>171</v>
      </c>
      <c r="D12" s="55" t="s">
        <v>170</v>
      </c>
    </row>
    <row r="13" spans="2:4" ht="12.75">
      <c r="B13" s="5" t="s">
        <v>153</v>
      </c>
      <c r="C13" s="5">
        <v>25000</v>
      </c>
      <c r="D13" s="42"/>
    </row>
    <row r="14" spans="2:4" ht="12.75">
      <c r="B14" s="5" t="s">
        <v>154</v>
      </c>
      <c r="C14" s="5">
        <v>32400</v>
      </c>
      <c r="D14" s="42"/>
    </row>
    <row r="15" spans="2:4" ht="12.75">
      <c r="B15" s="5" t="s">
        <v>167</v>
      </c>
      <c r="C15" s="5">
        <v>28600</v>
      </c>
      <c r="D15" s="42"/>
    </row>
    <row r="16" spans="2:4" ht="12.75">
      <c r="B16" s="5" t="s">
        <v>168</v>
      </c>
      <c r="C16" s="5">
        <v>45000</v>
      </c>
      <c r="D16" s="42"/>
    </row>
    <row r="17" spans="2:4" ht="12.75">
      <c r="B17" s="76" t="s">
        <v>172</v>
      </c>
      <c r="C17" s="42"/>
      <c r="D17" s="46"/>
    </row>
    <row r="18" s="47" customFormat="1" ht="13.5" thickBot="1"/>
  </sheetData>
  <mergeCells count="1">
    <mergeCell ref="B3:C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B2:F20"/>
  <sheetViews>
    <sheetView workbookViewId="0" topLeftCell="A1">
      <selection activeCell="B22" sqref="B22"/>
    </sheetView>
  </sheetViews>
  <sheetFormatPr defaultColWidth="11.421875" defaultRowHeight="12.75"/>
  <cols>
    <col min="3" max="3" width="17.57421875" style="0" customWidth="1"/>
    <col min="4" max="4" width="18.28125" style="0" customWidth="1"/>
    <col min="5" max="6" width="15.7109375" style="0" customWidth="1"/>
  </cols>
  <sheetData>
    <row r="2" spans="2:6" ht="26.25" customHeight="1">
      <c r="B2" s="157" t="s">
        <v>34</v>
      </c>
      <c r="C2" s="158"/>
      <c r="D2" s="158"/>
      <c r="E2" s="158"/>
      <c r="F2" s="159"/>
    </row>
    <row r="4" spans="2:6" ht="12.75">
      <c r="B4" s="2" t="s">
        <v>25</v>
      </c>
      <c r="C4" s="3" t="s">
        <v>26</v>
      </c>
      <c r="D4" s="3" t="s">
        <v>27</v>
      </c>
      <c r="E4" s="3" t="s">
        <v>28</v>
      </c>
      <c r="F4" s="3" t="s">
        <v>29</v>
      </c>
    </row>
    <row r="5" spans="2:6" ht="12.75">
      <c r="B5" s="4" t="s">
        <v>17</v>
      </c>
      <c r="C5" s="5" t="s">
        <v>30</v>
      </c>
      <c r="D5" s="5" t="s">
        <v>31</v>
      </c>
      <c r="E5" s="5" t="s">
        <v>32</v>
      </c>
      <c r="F5" s="5" t="s">
        <v>33</v>
      </c>
    </row>
    <row r="6" spans="2:6" ht="12.75">
      <c r="B6" s="4" t="s">
        <v>18</v>
      </c>
      <c r="C6" s="5" t="s">
        <v>30</v>
      </c>
      <c r="D6" s="5" t="s">
        <v>31</v>
      </c>
      <c r="E6" s="5" t="s">
        <v>32</v>
      </c>
      <c r="F6" s="5" t="s">
        <v>33</v>
      </c>
    </row>
    <row r="7" spans="2:6" ht="12.75">
      <c r="B7" s="4" t="s">
        <v>19</v>
      </c>
      <c r="C7" s="5" t="s">
        <v>31</v>
      </c>
      <c r="D7" s="5" t="s">
        <v>30</v>
      </c>
      <c r="E7" s="5" t="s">
        <v>33</v>
      </c>
      <c r="F7" s="5" t="s">
        <v>32</v>
      </c>
    </row>
    <row r="8" spans="2:6" ht="12.75">
      <c r="B8" s="4" t="s">
        <v>20</v>
      </c>
      <c r="C8" s="5" t="s">
        <v>33</v>
      </c>
      <c r="D8" s="5" t="s">
        <v>30</v>
      </c>
      <c r="E8" s="5" t="s">
        <v>32</v>
      </c>
      <c r="F8" s="5" t="s">
        <v>31</v>
      </c>
    </row>
    <row r="9" spans="2:6" ht="12.75">
      <c r="B9" s="4" t="s">
        <v>21</v>
      </c>
      <c r="C9" s="5" t="s">
        <v>33</v>
      </c>
      <c r="D9" s="5" t="s">
        <v>32</v>
      </c>
      <c r="E9" s="5" t="s">
        <v>31</v>
      </c>
      <c r="F9" s="5" t="s">
        <v>30</v>
      </c>
    </row>
    <row r="10" spans="2:6" ht="12.75">
      <c r="B10" s="4" t="s">
        <v>22</v>
      </c>
      <c r="C10" s="5" t="s">
        <v>32</v>
      </c>
      <c r="D10" s="5" t="s">
        <v>30</v>
      </c>
      <c r="E10" s="5" t="s">
        <v>31</v>
      </c>
      <c r="F10" s="5" t="s">
        <v>33</v>
      </c>
    </row>
    <row r="11" spans="2:6" ht="12.75">
      <c r="B11" s="4" t="s">
        <v>23</v>
      </c>
      <c r="C11" s="5" t="s">
        <v>32</v>
      </c>
      <c r="D11" s="5" t="s">
        <v>30</v>
      </c>
      <c r="E11" s="5" t="s">
        <v>31</v>
      </c>
      <c r="F11" s="5" t="s">
        <v>33</v>
      </c>
    </row>
    <row r="13" spans="2:6" ht="12.75">
      <c r="B13" s="2" t="s">
        <v>24</v>
      </c>
      <c r="C13" s="3" t="s">
        <v>26</v>
      </c>
      <c r="D13" s="3" t="s">
        <v>27</v>
      </c>
      <c r="E13" s="3" t="s">
        <v>28</v>
      </c>
      <c r="F13" s="3" t="s">
        <v>29</v>
      </c>
    </row>
    <row r="14" spans="2:6" ht="12.75">
      <c r="B14" s="4" t="s">
        <v>17</v>
      </c>
      <c r="C14" s="5" t="s">
        <v>31</v>
      </c>
      <c r="D14" s="5" t="s">
        <v>30</v>
      </c>
      <c r="E14" s="5" t="s">
        <v>33</v>
      </c>
      <c r="F14" s="5" t="s">
        <v>32</v>
      </c>
    </row>
    <row r="15" spans="2:6" ht="12.75">
      <c r="B15" s="4" t="s">
        <v>18</v>
      </c>
      <c r="C15" s="5" t="s">
        <v>33</v>
      </c>
      <c r="D15" s="5" t="s">
        <v>30</v>
      </c>
      <c r="E15" s="5" t="s">
        <v>32</v>
      </c>
      <c r="F15" s="5" t="s">
        <v>31</v>
      </c>
    </row>
    <row r="16" spans="2:6" ht="12.75">
      <c r="B16" s="4" t="s">
        <v>19</v>
      </c>
      <c r="C16" s="5" t="s">
        <v>33</v>
      </c>
      <c r="D16" s="5" t="s">
        <v>32</v>
      </c>
      <c r="E16" s="5" t="s">
        <v>31</v>
      </c>
      <c r="F16" s="5" t="s">
        <v>30</v>
      </c>
    </row>
    <row r="17" spans="2:6" ht="12.75">
      <c r="B17" s="4" t="s">
        <v>20</v>
      </c>
      <c r="C17" s="5" t="s">
        <v>32</v>
      </c>
      <c r="D17" s="5" t="s">
        <v>30</v>
      </c>
      <c r="E17" s="5" t="s">
        <v>31</v>
      </c>
      <c r="F17" s="5" t="s">
        <v>33</v>
      </c>
    </row>
    <row r="18" spans="2:6" ht="12.75">
      <c r="B18" s="4" t="s">
        <v>21</v>
      </c>
      <c r="C18" s="5" t="s">
        <v>30</v>
      </c>
      <c r="D18" s="5" t="s">
        <v>31</v>
      </c>
      <c r="E18" s="5" t="s">
        <v>32</v>
      </c>
      <c r="F18" s="5" t="s">
        <v>33</v>
      </c>
    </row>
    <row r="19" spans="2:6" ht="12.75">
      <c r="B19" s="4" t="s">
        <v>22</v>
      </c>
      <c r="C19" s="5" t="s">
        <v>30</v>
      </c>
      <c r="D19" s="5" t="s">
        <v>31</v>
      </c>
      <c r="E19" s="5" t="s">
        <v>32</v>
      </c>
      <c r="F19" s="5" t="s">
        <v>33</v>
      </c>
    </row>
    <row r="20" spans="2:6" ht="12.75">
      <c r="B20" s="4" t="s">
        <v>23</v>
      </c>
      <c r="C20" s="5" t="s">
        <v>32</v>
      </c>
      <c r="D20" s="5" t="s">
        <v>30</v>
      </c>
      <c r="E20" s="5" t="s">
        <v>31</v>
      </c>
      <c r="F20" s="5" t="s">
        <v>33</v>
      </c>
    </row>
  </sheetData>
  <mergeCells count="1">
    <mergeCell ref="B2:F2"/>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J40"/>
  <sheetViews>
    <sheetView workbookViewId="0" topLeftCell="A4">
      <selection activeCell="C5" sqref="C5:D5"/>
    </sheetView>
  </sheetViews>
  <sheetFormatPr defaultColWidth="11.421875" defaultRowHeight="12.75"/>
  <cols>
    <col min="2" max="2" width="11.57421875" style="0" customWidth="1"/>
    <col min="3" max="3" width="14.57421875" style="0" customWidth="1"/>
    <col min="5" max="5" width="5.140625" style="0" customWidth="1"/>
    <col min="6" max="6" width="23.28125" style="0" customWidth="1"/>
    <col min="7" max="7" width="2.7109375" style="0" customWidth="1"/>
    <col min="8" max="8" width="7.8515625" style="0" customWidth="1"/>
    <col min="9" max="9" width="15.7109375" style="0" customWidth="1"/>
  </cols>
  <sheetData>
    <row r="2" spans="2:9" ht="48.75" customHeight="1">
      <c r="B2" s="168" t="s">
        <v>44</v>
      </c>
      <c r="C2" s="169"/>
      <c r="D2" s="169"/>
      <c r="E2" s="169"/>
      <c r="F2" s="169"/>
      <c r="G2" s="169"/>
      <c r="H2" s="169"/>
      <c r="I2" s="170"/>
    </row>
    <row r="3" spans="2:9" ht="12.75">
      <c r="B3" s="9"/>
      <c r="C3" s="10"/>
      <c r="D3" s="10"/>
      <c r="E3" s="10"/>
      <c r="F3" s="10"/>
      <c r="G3" s="10"/>
      <c r="H3" s="10"/>
      <c r="I3" s="11"/>
    </row>
    <row r="4" spans="1:10" ht="12.75">
      <c r="A4" s="12"/>
      <c r="B4" s="12"/>
      <c r="C4" s="12"/>
      <c r="D4" s="12"/>
      <c r="E4" s="12"/>
      <c r="F4" s="12"/>
      <c r="G4" s="12"/>
      <c r="H4" s="12"/>
      <c r="I4" s="12"/>
      <c r="J4" s="12"/>
    </row>
    <row r="5" spans="1:10" ht="12.75">
      <c r="A5" s="12"/>
      <c r="B5" s="13" t="s">
        <v>36</v>
      </c>
      <c r="C5" s="171"/>
      <c r="D5" s="172"/>
      <c r="E5" s="12"/>
      <c r="F5" s="12"/>
      <c r="G5" s="12"/>
      <c r="H5" s="12"/>
      <c r="I5" s="12"/>
      <c r="J5" s="12"/>
    </row>
    <row r="6" spans="1:10" ht="12.75">
      <c r="A6" s="12"/>
      <c r="B6" s="14" t="s">
        <v>37</v>
      </c>
      <c r="C6" s="173"/>
      <c r="D6" s="174"/>
      <c r="E6" s="12"/>
      <c r="F6" s="12"/>
      <c r="G6" s="12"/>
      <c r="H6" s="12"/>
      <c r="I6" s="12"/>
      <c r="J6" s="12"/>
    </row>
    <row r="7" spans="1:10" ht="12.75">
      <c r="A7" s="12"/>
      <c r="B7" s="14" t="s">
        <v>38</v>
      </c>
      <c r="C7" s="173"/>
      <c r="D7" s="174"/>
      <c r="E7" s="12"/>
      <c r="F7" s="12"/>
      <c r="G7" s="12"/>
      <c r="H7" s="12"/>
      <c r="I7" s="12"/>
      <c r="J7" s="12"/>
    </row>
    <row r="8" spans="1:10" ht="12.75">
      <c r="A8" s="12"/>
      <c r="B8" s="15" t="s">
        <v>39</v>
      </c>
      <c r="C8" s="175"/>
      <c r="D8" s="176"/>
      <c r="E8" s="12"/>
      <c r="F8" s="12"/>
      <c r="G8" s="12"/>
      <c r="H8" s="12"/>
      <c r="I8" s="12"/>
      <c r="J8" s="12"/>
    </row>
    <row r="9" spans="1:10" ht="12.75">
      <c r="A9" s="12"/>
      <c r="B9" s="16"/>
      <c r="C9" s="12"/>
      <c r="D9" s="12"/>
      <c r="E9" s="12"/>
      <c r="F9" s="12"/>
      <c r="G9" s="12"/>
      <c r="H9" s="12"/>
      <c r="I9" s="12"/>
      <c r="J9" s="12"/>
    </row>
    <row r="10" spans="1:10" ht="12.75">
      <c r="A10" s="12"/>
      <c r="B10" s="160" t="s">
        <v>41</v>
      </c>
      <c r="C10" s="161"/>
      <c r="D10" s="8">
        <v>150</v>
      </c>
      <c r="E10" s="12"/>
      <c r="F10" s="12"/>
      <c r="G10" s="12"/>
      <c r="H10" s="12"/>
      <c r="I10" s="12"/>
      <c r="J10" s="12"/>
    </row>
    <row r="11" spans="1:10" ht="12.75">
      <c r="A11" s="12"/>
      <c r="B11" s="17"/>
      <c r="C11" s="17"/>
      <c r="D11" s="12"/>
      <c r="E11" s="12"/>
      <c r="F11" s="12"/>
      <c r="G11" s="12"/>
      <c r="H11" s="12"/>
      <c r="I11" s="12"/>
      <c r="J11" s="12"/>
    </row>
    <row r="12" spans="1:10" ht="15" customHeight="1" thickBot="1">
      <c r="A12" s="12"/>
      <c r="B12" s="12"/>
      <c r="C12" s="18" t="s">
        <v>40</v>
      </c>
      <c r="D12" s="7">
        <v>0.2</v>
      </c>
      <c r="E12" s="12"/>
      <c r="F12" s="19" t="s">
        <v>43</v>
      </c>
      <c r="G12" s="19">
        <f>D14</f>
        <v>5</v>
      </c>
      <c r="H12" s="19" t="str">
        <f>IF(D14=1,"Jahr:","Jahren:")</f>
        <v>Jahren:</v>
      </c>
      <c r="I12" s="12"/>
      <c r="J12" s="12"/>
    </row>
    <row r="13" spans="1:10" ht="12.75" customHeight="1">
      <c r="A13" s="12"/>
      <c r="B13" s="12"/>
      <c r="C13" s="20"/>
      <c r="D13" s="12"/>
      <c r="E13" s="12"/>
      <c r="F13" s="162">
        <f>IF(AND($D$10&lt;&gt;"",$D$12&lt;&gt;"",$D$14&lt;&gt;""),FV($D$12/12,D14*12,$D$10)*-1,"")</f>
        <v>15263.731253971971</v>
      </c>
      <c r="G13" s="163"/>
      <c r="H13" s="164"/>
      <c r="I13" s="12"/>
      <c r="J13" s="12"/>
    </row>
    <row r="14" spans="1:10" ht="12.75" customHeight="1" thickBot="1">
      <c r="A14" s="12"/>
      <c r="B14" s="160" t="s">
        <v>42</v>
      </c>
      <c r="C14" s="161"/>
      <c r="D14" s="6">
        <v>5</v>
      </c>
      <c r="E14" s="12"/>
      <c r="F14" s="165"/>
      <c r="G14" s="166"/>
      <c r="H14" s="167"/>
      <c r="I14" s="12"/>
      <c r="J14" s="12"/>
    </row>
    <row r="15" spans="1:10" ht="12.75">
      <c r="A15" s="12"/>
      <c r="B15" s="12"/>
      <c r="C15" s="12"/>
      <c r="D15" s="12"/>
      <c r="E15" s="12"/>
      <c r="F15" s="12"/>
      <c r="G15" s="12"/>
      <c r="H15" s="12"/>
      <c r="I15" s="12"/>
      <c r="J15" s="12"/>
    </row>
    <row r="16" spans="1:10" ht="12.75">
      <c r="A16" s="12"/>
      <c r="B16" s="21" t="s">
        <v>35</v>
      </c>
      <c r="C16" s="12"/>
      <c r="D16" s="12"/>
      <c r="E16" s="12"/>
      <c r="F16" s="12"/>
      <c r="G16" s="12"/>
      <c r="H16" s="12"/>
      <c r="I16" s="22"/>
      <c r="J16" s="12"/>
    </row>
    <row r="17" spans="1:10" ht="12.75">
      <c r="A17" s="12"/>
      <c r="B17" s="23">
        <v>1</v>
      </c>
      <c r="C17" s="24">
        <f aca="true" t="shared" si="0" ref="C17:C36">IF(AND($D$10&lt;&gt;"",$D$12&lt;&gt;""),FV($D$12/12,B17*12,$D$10)*-1,"")</f>
        <v>1974.5197641470868</v>
      </c>
      <c r="D17" s="12"/>
      <c r="E17" s="12"/>
      <c r="F17" s="12"/>
      <c r="G17" s="12"/>
      <c r="H17" s="12"/>
      <c r="I17" s="12"/>
      <c r="J17" s="12"/>
    </row>
    <row r="18" spans="1:10" ht="12.75">
      <c r="A18" s="12"/>
      <c r="B18" s="25">
        <v>2</v>
      </c>
      <c r="C18" s="24">
        <f t="shared" si="0"/>
        <v>4382.231561517226</v>
      </c>
      <c r="D18" s="12"/>
      <c r="E18" s="12"/>
      <c r="F18" s="12"/>
      <c r="G18" s="12"/>
      <c r="H18" s="12"/>
      <c r="I18" s="12"/>
      <c r="J18" s="12"/>
    </row>
    <row r="19" spans="1:10" ht="12.75">
      <c r="A19" s="12"/>
      <c r="B19" s="25">
        <v>3</v>
      </c>
      <c r="C19" s="24">
        <f t="shared" si="0"/>
        <v>7318.173862251522</v>
      </c>
      <c r="D19" s="12"/>
      <c r="E19" s="12"/>
      <c r="F19" s="12"/>
      <c r="G19" s="12"/>
      <c r="H19" s="12"/>
      <c r="I19" s="12"/>
      <c r="J19" s="12"/>
    </row>
    <row r="20" spans="1:10" ht="12.75">
      <c r="A20" s="12"/>
      <c r="B20" s="25">
        <v>4</v>
      </c>
      <c r="C20" s="24">
        <f t="shared" si="0"/>
        <v>10898.235729563079</v>
      </c>
      <c r="D20" s="12"/>
      <c r="E20" s="12"/>
      <c r="F20" s="12"/>
      <c r="G20" s="12"/>
      <c r="H20" s="12"/>
      <c r="I20" s="12"/>
      <c r="J20" s="12"/>
    </row>
    <row r="21" spans="1:10" ht="12.75">
      <c r="A21" s="12"/>
      <c r="B21" s="25">
        <v>5</v>
      </c>
      <c r="C21" s="24">
        <f t="shared" si="0"/>
        <v>15263.731253971971</v>
      </c>
      <c r="D21" s="12"/>
      <c r="E21" s="12"/>
      <c r="F21" s="12"/>
      <c r="G21" s="12"/>
      <c r="H21" s="12"/>
      <c r="I21" s="12"/>
      <c r="J21" s="12"/>
    </row>
    <row r="22" spans="1:10" ht="12.75">
      <c r="A22" s="12"/>
      <c r="B22" s="25">
        <v>6</v>
      </c>
      <c r="C22" s="24">
        <f t="shared" si="0"/>
        <v>20586.97757762986</v>
      </c>
      <c r="D22" s="12"/>
      <c r="E22" s="12"/>
      <c r="F22" s="12"/>
      <c r="G22" s="12"/>
      <c r="H22" s="12"/>
      <c r="I22" s="12"/>
      <c r="J22" s="12"/>
    </row>
    <row r="23" spans="1:10" ht="12.75">
      <c r="A23" s="12"/>
      <c r="B23" s="25">
        <v>7</v>
      </c>
      <c r="C23" s="24">
        <f t="shared" si="0"/>
        <v>27078.096687452846</v>
      </c>
      <c r="D23" s="12"/>
      <c r="E23" s="12"/>
      <c r="F23" s="12"/>
      <c r="G23" s="12"/>
      <c r="H23" s="12"/>
      <c r="I23" s="12"/>
      <c r="J23" s="12"/>
    </row>
    <row r="24" spans="1:10" ht="12.75">
      <c r="A24" s="12"/>
      <c r="B24" s="25">
        <v>8</v>
      </c>
      <c r="C24" s="24">
        <f t="shared" si="0"/>
        <v>34993.30946102897</v>
      </c>
      <c r="D24" s="12"/>
      <c r="E24" s="12"/>
      <c r="F24" s="12"/>
      <c r="G24" s="12"/>
      <c r="H24" s="12"/>
      <c r="I24" s="12"/>
      <c r="J24" s="12"/>
    </row>
    <row r="25" spans="1:10" ht="12.75">
      <c r="A25" s="12"/>
      <c r="B25" s="25">
        <v>9</v>
      </c>
      <c r="C25" s="24">
        <f t="shared" si="0"/>
        <v>44645.049352255715</v>
      </c>
      <c r="D25" s="12"/>
      <c r="E25" s="12"/>
      <c r="F25" s="12"/>
      <c r="G25" s="12"/>
      <c r="H25" s="12"/>
      <c r="I25" s="12"/>
      <c r="J25" s="12"/>
    </row>
    <row r="26" spans="1:10" ht="12.75">
      <c r="A26" s="12"/>
      <c r="B26" s="25">
        <v>10</v>
      </c>
      <c r="C26" s="24">
        <f t="shared" si="0"/>
        <v>56414.294929441814</v>
      </c>
      <c r="D26" s="12"/>
      <c r="E26" s="12"/>
      <c r="F26" s="12"/>
      <c r="G26" s="12"/>
      <c r="H26" s="12"/>
      <c r="I26" s="12"/>
      <c r="J26" s="12"/>
    </row>
    <row r="27" spans="1:10" ht="12.75">
      <c r="A27" s="12"/>
      <c r="B27" s="25">
        <v>11</v>
      </c>
      <c r="C27" s="24">
        <f t="shared" si="0"/>
        <v>70765.60806232283</v>
      </c>
      <c r="D27" s="12"/>
      <c r="E27" s="12"/>
      <c r="F27" s="12"/>
      <c r="G27" s="12"/>
      <c r="H27" s="12"/>
      <c r="I27" s="12"/>
      <c r="J27" s="12"/>
    </row>
    <row r="28" spans="1:10" ht="12.75">
      <c r="A28" s="12"/>
      <c r="B28" s="25">
        <v>12</v>
      </c>
      <c r="C28" s="24">
        <f t="shared" si="0"/>
        <v>88265.47135324133</v>
      </c>
      <c r="D28" s="12"/>
      <c r="E28" s="12"/>
      <c r="F28" s="12"/>
      <c r="G28" s="12"/>
      <c r="H28" s="12"/>
      <c r="I28" s="12"/>
      <c r="J28" s="12"/>
    </row>
    <row r="29" spans="1:10" ht="12.75">
      <c r="A29" s="12"/>
      <c r="B29" s="25">
        <v>13</v>
      </c>
      <c r="C29" s="24">
        <f t="shared" si="0"/>
        <v>109604.64863724771</v>
      </c>
      <c r="D29" s="12"/>
      <c r="E29" s="12"/>
      <c r="F29" s="12"/>
      <c r="G29" s="12"/>
      <c r="H29" s="12"/>
      <c r="I29" s="12"/>
      <c r="J29" s="12"/>
    </row>
    <row r="30" spans="1:10" ht="12.75">
      <c r="A30" s="12"/>
      <c r="B30" s="25">
        <v>14</v>
      </c>
      <c r="C30" s="24">
        <f t="shared" si="0"/>
        <v>135625.4511765773</v>
      </c>
      <c r="D30" s="12"/>
      <c r="E30" s="12"/>
      <c r="F30" s="12"/>
      <c r="G30" s="12"/>
      <c r="H30" s="12"/>
      <c r="I30" s="12"/>
      <c r="J30" s="12"/>
    </row>
    <row r="31" spans="1:10" ht="12.75">
      <c r="A31" s="12"/>
      <c r="B31" s="25">
        <v>15</v>
      </c>
      <c r="C31" s="24">
        <f t="shared" si="0"/>
        <v>167354.98581511524</v>
      </c>
      <c r="D31" s="12"/>
      <c r="E31" s="12"/>
      <c r="F31" s="12"/>
      <c r="G31" s="12"/>
      <c r="H31" s="12"/>
      <c r="I31" s="12"/>
      <c r="J31" s="12"/>
    </row>
    <row r="32" spans="1:10" ht="12.75">
      <c r="A32" s="12"/>
      <c r="B32" s="25">
        <v>16</v>
      </c>
      <c r="C32" s="24">
        <f t="shared" si="0"/>
        <v>206045.6974815401</v>
      </c>
      <c r="D32" s="12"/>
      <c r="E32" s="12"/>
      <c r="F32" s="12"/>
      <c r="G32" s="12"/>
      <c r="H32" s="12"/>
      <c r="I32" s="12"/>
      <c r="J32" s="12"/>
    </row>
    <row r="33" spans="1:10" ht="12.75">
      <c r="A33" s="12"/>
      <c r="B33" s="25">
        <v>17</v>
      </c>
      <c r="C33" s="24">
        <f t="shared" si="0"/>
        <v>253224.80635621748</v>
      </c>
      <c r="D33" s="12"/>
      <c r="E33" s="12"/>
      <c r="F33" s="12"/>
      <c r="G33" s="12"/>
      <c r="H33" s="12"/>
      <c r="I33" s="12"/>
      <c r="J33" s="12"/>
    </row>
    <row r="34" spans="1:10" ht="12.75">
      <c r="A34" s="12"/>
      <c r="B34" s="25">
        <v>18</v>
      </c>
      <c r="C34" s="24">
        <f t="shared" si="0"/>
        <v>310754.5911117724</v>
      </c>
      <c r="D34" s="12"/>
      <c r="E34" s="12"/>
      <c r="F34" s="12"/>
      <c r="G34" s="12"/>
      <c r="H34" s="12"/>
      <c r="I34" s="12"/>
      <c r="J34" s="12"/>
    </row>
    <row r="35" spans="1:10" ht="12.75">
      <c r="A35" s="12"/>
      <c r="B35" s="25">
        <v>19</v>
      </c>
      <c r="C35" s="24">
        <f t="shared" si="0"/>
        <v>380905.8977592128</v>
      </c>
      <c r="D35" s="12"/>
      <c r="E35" s="12"/>
      <c r="F35" s="12"/>
      <c r="G35" s="12"/>
      <c r="H35" s="12"/>
      <c r="I35" s="12"/>
      <c r="J35" s="12"/>
    </row>
    <row r="36" spans="1:10" ht="12.75">
      <c r="A36" s="12"/>
      <c r="B36" s="25">
        <v>20</v>
      </c>
      <c r="C36" s="24">
        <f t="shared" si="0"/>
        <v>466447.7756795549</v>
      </c>
      <c r="D36" s="12"/>
      <c r="E36" s="12"/>
      <c r="F36" s="12"/>
      <c r="G36" s="12"/>
      <c r="H36" s="12"/>
      <c r="I36" s="12"/>
      <c r="J36" s="12"/>
    </row>
    <row r="37" spans="1:10" ht="12.75">
      <c r="A37" s="12"/>
      <c r="B37" s="12"/>
      <c r="C37" s="12"/>
      <c r="D37" s="12"/>
      <c r="E37" s="12"/>
      <c r="F37" s="12"/>
      <c r="G37" s="12"/>
      <c r="H37" s="12"/>
      <c r="I37" s="12"/>
      <c r="J37" s="12"/>
    </row>
    <row r="38" spans="1:10" ht="12.75">
      <c r="A38" s="12"/>
      <c r="B38" s="12"/>
      <c r="C38" s="12"/>
      <c r="D38" s="12"/>
      <c r="E38" s="12"/>
      <c r="F38" s="12"/>
      <c r="G38" s="12"/>
      <c r="H38" s="12"/>
      <c r="I38" s="12"/>
      <c r="J38" s="12"/>
    </row>
    <row r="39" spans="1:10" ht="12.75">
      <c r="A39" s="12"/>
      <c r="B39" s="12"/>
      <c r="C39" s="12"/>
      <c r="D39" s="12"/>
      <c r="E39" s="12"/>
      <c r="F39" s="12"/>
      <c r="G39" s="12"/>
      <c r="H39" s="12"/>
      <c r="I39" s="12"/>
      <c r="J39" s="12"/>
    </row>
    <row r="40" spans="1:10" ht="12.75">
      <c r="A40" s="12"/>
      <c r="B40" s="12"/>
      <c r="C40" s="12"/>
      <c r="D40" s="12"/>
      <c r="E40" s="12"/>
      <c r="F40" s="12"/>
      <c r="G40" s="12"/>
      <c r="H40" s="12"/>
      <c r="I40" s="12"/>
      <c r="J40" s="12"/>
    </row>
  </sheetData>
  <mergeCells count="8">
    <mergeCell ref="B14:C14"/>
    <mergeCell ref="F13:H14"/>
    <mergeCell ref="B2:I2"/>
    <mergeCell ref="C5:D5"/>
    <mergeCell ref="C6:D6"/>
    <mergeCell ref="C7:D7"/>
    <mergeCell ref="C8:D8"/>
    <mergeCell ref="B10:C10"/>
  </mergeCells>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B2:G45"/>
  <sheetViews>
    <sheetView workbookViewId="0" topLeftCell="A1">
      <selection activeCell="H2" sqref="H2"/>
    </sheetView>
  </sheetViews>
  <sheetFormatPr defaultColWidth="11.421875" defaultRowHeight="12.75"/>
  <cols>
    <col min="1" max="1" width="2.421875" style="0" customWidth="1"/>
    <col min="3" max="3" width="10.140625" style="0" customWidth="1"/>
    <col min="6" max="6" width="10.57421875" style="0" customWidth="1"/>
  </cols>
  <sheetData>
    <row r="2" spans="2:7" ht="80.25" customHeight="1">
      <c r="B2" s="178" t="s">
        <v>85</v>
      </c>
      <c r="C2" s="179"/>
      <c r="D2" s="179"/>
      <c r="E2" s="179"/>
      <c r="F2" s="179"/>
      <c r="G2" s="180"/>
    </row>
    <row r="3" ht="13.5" thickBot="1"/>
    <row r="4" spans="2:7" ht="12.75">
      <c r="B4" s="33"/>
      <c r="C4" s="34"/>
      <c r="D4" s="34"/>
      <c r="E4" s="34"/>
      <c r="F4" s="34"/>
      <c r="G4" s="35"/>
    </row>
    <row r="5" spans="2:7" ht="13.5" thickBot="1">
      <c r="B5" s="36"/>
      <c r="C5" s="182" t="s">
        <v>84</v>
      </c>
      <c r="D5" s="182"/>
      <c r="E5" s="182"/>
      <c r="F5" s="31"/>
      <c r="G5" s="37"/>
    </row>
    <row r="6" spans="2:7" ht="12.75">
      <c r="B6" s="36"/>
      <c r="C6" s="38"/>
      <c r="D6" s="38"/>
      <c r="E6" s="38"/>
      <c r="F6" s="38"/>
      <c r="G6" s="37"/>
    </row>
    <row r="7" spans="2:7" ht="12.75">
      <c r="B7" s="36"/>
      <c r="C7" s="32" t="s">
        <v>45</v>
      </c>
      <c r="D7" s="183"/>
      <c r="E7" s="183"/>
      <c r="F7" s="183"/>
      <c r="G7" s="37"/>
    </row>
    <row r="8" spans="2:7" ht="12.75">
      <c r="B8" s="36"/>
      <c r="C8" s="32" t="s">
        <v>46</v>
      </c>
      <c r="D8" s="177"/>
      <c r="E8" s="177"/>
      <c r="F8" s="177"/>
      <c r="G8" s="37"/>
    </row>
    <row r="9" spans="2:7" ht="12.75">
      <c r="B9" s="36"/>
      <c r="C9" s="32" t="s">
        <v>83</v>
      </c>
      <c r="D9" s="177"/>
      <c r="E9" s="177"/>
      <c r="F9" s="177"/>
      <c r="G9" s="37"/>
    </row>
    <row r="10" spans="2:7" ht="12.75">
      <c r="B10" s="36"/>
      <c r="C10" s="38"/>
      <c r="D10" s="38"/>
      <c r="E10" s="38"/>
      <c r="F10" s="38"/>
      <c r="G10" s="37"/>
    </row>
    <row r="11" spans="2:7" ht="12.75">
      <c r="B11" s="36"/>
      <c r="C11" s="38"/>
      <c r="D11" s="38"/>
      <c r="E11" s="38"/>
      <c r="F11" s="38"/>
      <c r="G11" s="37"/>
    </row>
    <row r="12" spans="2:7" ht="12.75">
      <c r="B12" s="36"/>
      <c r="C12" s="26" t="s">
        <v>78</v>
      </c>
      <c r="D12" s="26" t="s">
        <v>79</v>
      </c>
      <c r="E12" s="26" t="s">
        <v>80</v>
      </c>
      <c r="F12" s="26" t="s">
        <v>82</v>
      </c>
      <c r="G12" s="37"/>
    </row>
    <row r="13" spans="2:7" ht="12.75">
      <c r="B13" s="36"/>
      <c r="C13" s="28" t="s">
        <v>47</v>
      </c>
      <c r="D13" s="30"/>
      <c r="E13" s="30"/>
      <c r="F13" s="27">
        <f>E13-D13</f>
        <v>0</v>
      </c>
      <c r="G13" s="37"/>
    </row>
    <row r="14" spans="2:7" ht="12.75">
      <c r="B14" s="36"/>
      <c r="C14" s="28" t="s">
        <v>48</v>
      </c>
      <c r="D14" s="5"/>
      <c r="E14" s="5"/>
      <c r="F14" s="27">
        <f aca="true" t="shared" si="0" ref="F14:F43">E14-D14</f>
        <v>0</v>
      </c>
      <c r="G14" s="37"/>
    </row>
    <row r="15" spans="2:7" ht="12.75">
      <c r="B15" s="36"/>
      <c r="C15" s="28" t="s">
        <v>49</v>
      </c>
      <c r="D15" s="5"/>
      <c r="E15" s="5"/>
      <c r="F15" s="27">
        <f t="shared" si="0"/>
        <v>0</v>
      </c>
      <c r="G15" s="37"/>
    </row>
    <row r="16" spans="2:7" ht="12.75">
      <c r="B16" s="36"/>
      <c r="C16" s="28" t="s">
        <v>50</v>
      </c>
      <c r="D16" s="5"/>
      <c r="E16" s="5"/>
      <c r="F16" s="27">
        <f t="shared" si="0"/>
        <v>0</v>
      </c>
      <c r="G16" s="37"/>
    </row>
    <row r="17" spans="2:7" ht="12.75">
      <c r="B17" s="36"/>
      <c r="C17" s="28" t="s">
        <v>51</v>
      </c>
      <c r="D17" s="5"/>
      <c r="E17" s="5"/>
      <c r="F17" s="27">
        <f t="shared" si="0"/>
        <v>0</v>
      </c>
      <c r="G17" s="37"/>
    </row>
    <row r="18" spans="2:7" ht="12.75">
      <c r="B18" s="36"/>
      <c r="C18" s="28" t="s">
        <v>52</v>
      </c>
      <c r="D18" s="5"/>
      <c r="E18" s="5"/>
      <c r="F18" s="27">
        <f t="shared" si="0"/>
        <v>0</v>
      </c>
      <c r="G18" s="37"/>
    </row>
    <row r="19" spans="2:7" ht="12.75">
      <c r="B19" s="36"/>
      <c r="C19" s="28" t="s">
        <v>53</v>
      </c>
      <c r="D19" s="5"/>
      <c r="E19" s="5"/>
      <c r="F19" s="27">
        <f t="shared" si="0"/>
        <v>0</v>
      </c>
      <c r="G19" s="37"/>
    </row>
    <row r="20" spans="2:7" ht="12.75">
      <c r="B20" s="36"/>
      <c r="C20" s="28" t="s">
        <v>54</v>
      </c>
      <c r="D20" s="5"/>
      <c r="E20" s="5"/>
      <c r="F20" s="27">
        <f t="shared" si="0"/>
        <v>0</v>
      </c>
      <c r="G20" s="37"/>
    </row>
    <row r="21" spans="2:7" ht="12.75">
      <c r="B21" s="36"/>
      <c r="C21" s="28" t="s">
        <v>55</v>
      </c>
      <c r="D21" s="5"/>
      <c r="E21" s="5"/>
      <c r="F21" s="27">
        <f t="shared" si="0"/>
        <v>0</v>
      </c>
      <c r="G21" s="37"/>
    </row>
    <row r="22" spans="2:7" ht="12.75">
      <c r="B22" s="36"/>
      <c r="C22" s="28" t="s">
        <v>56</v>
      </c>
      <c r="D22" s="5"/>
      <c r="E22" s="5"/>
      <c r="F22" s="27">
        <f t="shared" si="0"/>
        <v>0</v>
      </c>
      <c r="G22" s="37"/>
    </row>
    <row r="23" spans="2:7" ht="12.75">
      <c r="B23" s="36"/>
      <c r="C23" s="28" t="s">
        <v>57</v>
      </c>
      <c r="D23" s="5"/>
      <c r="E23" s="5"/>
      <c r="F23" s="27">
        <f t="shared" si="0"/>
        <v>0</v>
      </c>
      <c r="G23" s="37"/>
    </row>
    <row r="24" spans="2:7" ht="12.75">
      <c r="B24" s="36"/>
      <c r="C24" s="28" t="s">
        <v>58</v>
      </c>
      <c r="D24" s="5"/>
      <c r="E24" s="5"/>
      <c r="F24" s="27">
        <f t="shared" si="0"/>
        <v>0</v>
      </c>
      <c r="G24" s="37"/>
    </row>
    <row r="25" spans="2:7" ht="12.75">
      <c r="B25" s="36"/>
      <c r="C25" s="28" t="s">
        <v>59</v>
      </c>
      <c r="D25" s="5"/>
      <c r="E25" s="5"/>
      <c r="F25" s="27">
        <f t="shared" si="0"/>
        <v>0</v>
      </c>
      <c r="G25" s="37"/>
    </row>
    <row r="26" spans="2:7" ht="12.75">
      <c r="B26" s="36"/>
      <c r="C26" s="28" t="s">
        <v>60</v>
      </c>
      <c r="D26" s="5"/>
      <c r="E26" s="5"/>
      <c r="F26" s="27">
        <f t="shared" si="0"/>
        <v>0</v>
      </c>
      <c r="G26" s="37"/>
    </row>
    <row r="27" spans="2:7" ht="12.75">
      <c r="B27" s="36"/>
      <c r="C27" s="28" t="s">
        <v>61</v>
      </c>
      <c r="D27" s="5"/>
      <c r="E27" s="5"/>
      <c r="F27" s="27">
        <f t="shared" si="0"/>
        <v>0</v>
      </c>
      <c r="G27" s="37"/>
    </row>
    <row r="28" spans="2:7" ht="12.75">
      <c r="B28" s="36"/>
      <c r="C28" s="28" t="s">
        <v>62</v>
      </c>
      <c r="D28" s="5"/>
      <c r="E28" s="5"/>
      <c r="F28" s="27">
        <f t="shared" si="0"/>
        <v>0</v>
      </c>
      <c r="G28" s="37"/>
    </row>
    <row r="29" spans="2:7" ht="12.75">
      <c r="B29" s="36"/>
      <c r="C29" s="28" t="s">
        <v>63</v>
      </c>
      <c r="D29" s="5"/>
      <c r="E29" s="5"/>
      <c r="F29" s="27">
        <f t="shared" si="0"/>
        <v>0</v>
      </c>
      <c r="G29" s="37"/>
    </row>
    <row r="30" spans="2:7" ht="12.75">
      <c r="B30" s="36"/>
      <c r="C30" s="28" t="s">
        <v>64</v>
      </c>
      <c r="D30" s="5"/>
      <c r="E30" s="5"/>
      <c r="F30" s="27">
        <f t="shared" si="0"/>
        <v>0</v>
      </c>
      <c r="G30" s="37"/>
    </row>
    <row r="31" spans="2:7" ht="12.75">
      <c r="B31" s="36"/>
      <c r="C31" s="28" t="s">
        <v>65</v>
      </c>
      <c r="D31" s="5"/>
      <c r="E31" s="5"/>
      <c r="F31" s="27">
        <f t="shared" si="0"/>
        <v>0</v>
      </c>
      <c r="G31" s="37"/>
    </row>
    <row r="32" spans="2:7" ht="12.75">
      <c r="B32" s="36"/>
      <c r="C32" s="28" t="s">
        <v>66</v>
      </c>
      <c r="D32" s="5"/>
      <c r="E32" s="5"/>
      <c r="F32" s="27">
        <f t="shared" si="0"/>
        <v>0</v>
      </c>
      <c r="G32" s="37"/>
    </row>
    <row r="33" spans="2:7" ht="12.75">
      <c r="B33" s="36"/>
      <c r="C33" s="28" t="s">
        <v>67</v>
      </c>
      <c r="D33" s="5"/>
      <c r="E33" s="5"/>
      <c r="F33" s="27">
        <f t="shared" si="0"/>
        <v>0</v>
      </c>
      <c r="G33" s="37"/>
    </row>
    <row r="34" spans="2:7" ht="12.75">
      <c r="B34" s="36"/>
      <c r="C34" s="28" t="s">
        <v>68</v>
      </c>
      <c r="D34" s="5"/>
      <c r="E34" s="5"/>
      <c r="F34" s="27">
        <f t="shared" si="0"/>
        <v>0</v>
      </c>
      <c r="G34" s="37"/>
    </row>
    <row r="35" spans="2:7" ht="12.75">
      <c r="B35" s="36"/>
      <c r="C35" s="28" t="s">
        <v>69</v>
      </c>
      <c r="D35" s="5"/>
      <c r="E35" s="5"/>
      <c r="F35" s="27">
        <f t="shared" si="0"/>
        <v>0</v>
      </c>
      <c r="G35" s="37"/>
    </row>
    <row r="36" spans="2:7" ht="12.75">
      <c r="B36" s="36"/>
      <c r="C36" s="28" t="s">
        <v>70</v>
      </c>
      <c r="D36" s="5"/>
      <c r="E36" s="5"/>
      <c r="F36" s="27">
        <f t="shared" si="0"/>
        <v>0</v>
      </c>
      <c r="G36" s="37"/>
    </row>
    <row r="37" spans="2:7" ht="12.75">
      <c r="B37" s="36"/>
      <c r="C37" s="28" t="s">
        <v>71</v>
      </c>
      <c r="D37" s="5"/>
      <c r="E37" s="5"/>
      <c r="F37" s="27">
        <f t="shared" si="0"/>
        <v>0</v>
      </c>
      <c r="G37" s="37"/>
    </row>
    <row r="38" spans="2:7" ht="12.75">
      <c r="B38" s="36"/>
      <c r="C38" s="28" t="s">
        <v>72</v>
      </c>
      <c r="D38" s="5"/>
      <c r="E38" s="5"/>
      <c r="F38" s="27">
        <f t="shared" si="0"/>
        <v>0</v>
      </c>
      <c r="G38" s="37"/>
    </row>
    <row r="39" spans="2:7" ht="12.75">
      <c r="B39" s="36"/>
      <c r="C39" s="28" t="s">
        <v>73</v>
      </c>
      <c r="D39" s="5"/>
      <c r="E39" s="5"/>
      <c r="F39" s="27">
        <f t="shared" si="0"/>
        <v>0</v>
      </c>
      <c r="G39" s="37"/>
    </row>
    <row r="40" spans="2:7" ht="12.75">
      <c r="B40" s="36"/>
      <c r="C40" s="28" t="s">
        <v>74</v>
      </c>
      <c r="D40" s="5"/>
      <c r="E40" s="5"/>
      <c r="F40" s="27">
        <f t="shared" si="0"/>
        <v>0</v>
      </c>
      <c r="G40" s="37"/>
    </row>
    <row r="41" spans="2:7" ht="12.75">
      <c r="B41" s="36"/>
      <c r="C41" s="28" t="s">
        <v>75</v>
      </c>
      <c r="D41" s="5"/>
      <c r="E41" s="5"/>
      <c r="F41" s="27">
        <f t="shared" si="0"/>
        <v>0</v>
      </c>
      <c r="G41" s="37"/>
    </row>
    <row r="42" spans="2:7" ht="12.75">
      <c r="B42" s="36"/>
      <c r="C42" s="28" t="s">
        <v>76</v>
      </c>
      <c r="D42" s="5"/>
      <c r="E42" s="5"/>
      <c r="F42" s="27">
        <f t="shared" si="0"/>
        <v>0</v>
      </c>
      <c r="G42" s="37"/>
    </row>
    <row r="43" spans="2:7" ht="12.75">
      <c r="B43" s="36"/>
      <c r="C43" s="28" t="s">
        <v>77</v>
      </c>
      <c r="D43" s="5"/>
      <c r="E43" s="5"/>
      <c r="F43" s="27">
        <f t="shared" si="0"/>
        <v>0</v>
      </c>
      <c r="G43" s="37"/>
    </row>
    <row r="44" spans="2:7" ht="12.75">
      <c r="B44" s="36"/>
      <c r="C44" s="181" t="s">
        <v>81</v>
      </c>
      <c r="D44" s="181"/>
      <c r="E44" s="181"/>
      <c r="F44" s="29">
        <f>SUM(F13:F43)</f>
        <v>0</v>
      </c>
      <c r="G44" s="37"/>
    </row>
    <row r="45" spans="2:7" ht="13.5" thickBot="1">
      <c r="B45" s="39"/>
      <c r="C45" s="40"/>
      <c r="D45" s="40"/>
      <c r="E45" s="40"/>
      <c r="F45" s="40"/>
      <c r="G45" s="41"/>
    </row>
  </sheetData>
  <mergeCells count="6">
    <mergeCell ref="D8:F8"/>
    <mergeCell ref="D9:F9"/>
    <mergeCell ref="B2:G2"/>
    <mergeCell ref="C44:E44"/>
    <mergeCell ref="C5:E5"/>
    <mergeCell ref="D7:F7"/>
  </mergeCells>
  <dataValidations count="2">
    <dataValidation type="list" allowBlank="1" showInputMessage="1" showErrorMessage="1" sqref="I14:I37">
      <formula1>$I$14:$I$37</formula1>
    </dataValidation>
    <dataValidation type="list" allowBlank="1" showInputMessage="1" showErrorMessage="1" sqref="F5">
      <formula1>"Jänner,Februar,März,April,Mai,Juni,Juli,August,September,Oktober,November,Dezember"</formula1>
    </dataValidation>
  </dataValidation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E46"/>
  <sheetViews>
    <sheetView workbookViewId="0" topLeftCell="A1">
      <selection activeCell="E6" sqref="E6"/>
    </sheetView>
  </sheetViews>
  <sheetFormatPr defaultColWidth="11.421875" defaultRowHeight="12.75"/>
  <cols>
    <col min="2" max="3" width="18.7109375" style="0" customWidth="1"/>
    <col min="4" max="4" width="20.28125" style="0" customWidth="1"/>
    <col min="5" max="5" width="31.00390625" style="0" customWidth="1"/>
  </cols>
  <sheetData>
    <row r="2" spans="2:5" ht="12.75">
      <c r="B2" s="184" t="s">
        <v>271</v>
      </c>
      <c r="C2" s="185"/>
      <c r="D2" s="185"/>
      <c r="E2" s="123" t="s">
        <v>268</v>
      </c>
    </row>
    <row r="3" spans="2:5" ht="12.75">
      <c r="B3" s="186" t="s">
        <v>270</v>
      </c>
      <c r="C3" s="187"/>
      <c r="D3" s="187"/>
      <c r="E3" s="124" t="s">
        <v>269</v>
      </c>
    </row>
    <row r="5" spans="2:5" ht="12.75">
      <c r="B5" s="55" t="s">
        <v>254</v>
      </c>
      <c r="C5" s="55" t="s">
        <v>45</v>
      </c>
      <c r="D5" s="55" t="s">
        <v>266</v>
      </c>
      <c r="E5" s="55" t="s">
        <v>267</v>
      </c>
    </row>
    <row r="6" spans="2:5" ht="12.75">
      <c r="B6" s="117">
        <v>1</v>
      </c>
      <c r="C6" s="97" t="s">
        <v>260</v>
      </c>
      <c r="D6" s="80">
        <v>5200</v>
      </c>
      <c r="E6" s="118"/>
    </row>
    <row r="7" spans="2:5" ht="12.75">
      <c r="B7" s="117">
        <v>2</v>
      </c>
      <c r="C7" s="97" t="s">
        <v>146</v>
      </c>
      <c r="D7" s="80">
        <v>1200</v>
      </c>
      <c r="E7" s="118"/>
    </row>
    <row r="8" spans="2:5" ht="12.75">
      <c r="B8" s="117">
        <v>3</v>
      </c>
      <c r="C8" s="97" t="s">
        <v>137</v>
      </c>
      <c r="D8" s="80">
        <v>560</v>
      </c>
      <c r="E8" s="118"/>
    </row>
    <row r="9" spans="2:5" ht="12.75">
      <c r="B9" s="117">
        <v>4</v>
      </c>
      <c r="C9" s="97" t="s">
        <v>133</v>
      </c>
      <c r="D9" s="80">
        <v>4980</v>
      </c>
      <c r="E9" s="118"/>
    </row>
    <row r="10" spans="2:5" ht="12.75">
      <c r="B10" s="117">
        <v>5</v>
      </c>
      <c r="C10" s="97" t="s">
        <v>264</v>
      </c>
      <c r="D10" s="80">
        <v>960</v>
      </c>
      <c r="E10" s="118"/>
    </row>
    <row r="11" spans="2:5" ht="12.75">
      <c r="B11" s="117">
        <v>6</v>
      </c>
      <c r="C11" s="97" t="s">
        <v>262</v>
      </c>
      <c r="D11" s="80">
        <v>3690</v>
      </c>
      <c r="E11" s="118"/>
    </row>
    <row r="12" spans="2:5" ht="12.75">
      <c r="B12" s="117">
        <v>7</v>
      </c>
      <c r="C12" s="97" t="s">
        <v>265</v>
      </c>
      <c r="D12" s="80">
        <v>10200</v>
      </c>
      <c r="E12" s="118"/>
    </row>
    <row r="13" spans="2:5" ht="12.75">
      <c r="B13" s="117">
        <v>8</v>
      </c>
      <c r="C13" s="97" t="s">
        <v>258</v>
      </c>
      <c r="D13" s="80">
        <v>1050</v>
      </c>
      <c r="E13" s="118"/>
    </row>
    <row r="14" spans="2:5" ht="12.75">
      <c r="B14" s="117">
        <v>9</v>
      </c>
      <c r="C14" s="97" t="s">
        <v>255</v>
      </c>
      <c r="D14" s="80">
        <v>1590</v>
      </c>
      <c r="E14" s="118"/>
    </row>
    <row r="15" spans="2:5" ht="12.75">
      <c r="B15" s="117">
        <v>10</v>
      </c>
      <c r="C15" s="97" t="s">
        <v>257</v>
      </c>
      <c r="D15" s="80">
        <v>12800</v>
      </c>
      <c r="E15" s="118"/>
    </row>
    <row r="16" spans="2:5" ht="12.75">
      <c r="B16" s="117">
        <v>11</v>
      </c>
      <c r="C16" s="97" t="s">
        <v>32</v>
      </c>
      <c r="D16" s="80">
        <v>900</v>
      </c>
      <c r="E16" s="118"/>
    </row>
    <row r="17" spans="2:5" ht="12.75">
      <c r="B17" s="117">
        <v>12</v>
      </c>
      <c r="C17" s="97" t="s">
        <v>256</v>
      </c>
      <c r="D17" s="80">
        <v>8600</v>
      </c>
      <c r="E17" s="118"/>
    </row>
    <row r="18" spans="2:5" ht="12.75">
      <c r="B18" s="117">
        <v>13</v>
      </c>
      <c r="C18" s="97" t="s">
        <v>259</v>
      </c>
      <c r="D18" s="80">
        <v>7900</v>
      </c>
      <c r="E18" s="118"/>
    </row>
    <row r="19" spans="2:5" ht="12.75">
      <c r="B19" s="117">
        <v>14</v>
      </c>
      <c r="C19" s="97" t="s">
        <v>263</v>
      </c>
      <c r="D19" s="80">
        <v>1990</v>
      </c>
      <c r="E19" s="118"/>
    </row>
    <row r="20" spans="2:5" ht="12.75">
      <c r="B20" s="117">
        <v>15</v>
      </c>
      <c r="C20" s="97" t="s">
        <v>261</v>
      </c>
      <c r="D20" s="80">
        <v>4240</v>
      </c>
      <c r="E20" s="118"/>
    </row>
    <row r="21" spans="2:5" ht="12.75">
      <c r="B21" s="117">
        <v>16</v>
      </c>
      <c r="C21" s="97" t="s">
        <v>135</v>
      </c>
      <c r="D21" s="80">
        <v>2680</v>
      </c>
      <c r="E21" s="118"/>
    </row>
    <row r="22" spans="2:5" ht="12.75">
      <c r="B22" s="117">
        <v>17</v>
      </c>
      <c r="C22" s="97" t="s">
        <v>155</v>
      </c>
      <c r="D22" s="80">
        <v>6100</v>
      </c>
      <c r="E22" s="118"/>
    </row>
    <row r="23" s="47" customFormat="1" ht="13.5" thickBot="1"/>
    <row r="25" spans="2:4" ht="12.75">
      <c r="B25" s="184" t="s">
        <v>204</v>
      </c>
      <c r="C25" s="185"/>
      <c r="D25" s="121">
        <v>0.1</v>
      </c>
    </row>
    <row r="26" spans="2:4" ht="12.75">
      <c r="B26" s="186" t="s">
        <v>205</v>
      </c>
      <c r="C26" s="187"/>
      <c r="D26" s="122">
        <v>0.12</v>
      </c>
    </row>
    <row r="28" spans="2:4" ht="12.75">
      <c r="B28" s="82" t="s">
        <v>181</v>
      </c>
      <c r="C28" s="82" t="s">
        <v>171</v>
      </c>
      <c r="D28" s="82" t="s">
        <v>182</v>
      </c>
    </row>
    <row r="29" spans="2:4" ht="12.75">
      <c r="B29" s="5" t="s">
        <v>144</v>
      </c>
      <c r="C29" s="80">
        <v>15000</v>
      </c>
      <c r="D29" s="42"/>
    </row>
    <row r="30" spans="2:4" ht="12.75">
      <c r="B30" s="5" t="s">
        <v>157</v>
      </c>
      <c r="C30" s="80">
        <v>18000</v>
      </c>
      <c r="D30" s="42"/>
    </row>
    <row r="31" spans="2:4" ht="12.75">
      <c r="B31" s="5" t="s">
        <v>141</v>
      </c>
      <c r="C31" s="80">
        <v>24000</v>
      </c>
      <c r="D31" s="42"/>
    </row>
    <row r="32" spans="2:4" ht="12.75">
      <c r="B32" s="5" t="s">
        <v>135</v>
      </c>
      <c r="C32" s="80">
        <v>19500</v>
      </c>
      <c r="D32" s="42"/>
    </row>
    <row r="33" spans="2:4" ht="12.75">
      <c r="B33" s="5" t="s">
        <v>183</v>
      </c>
      <c r="C33" s="80">
        <v>28200</v>
      </c>
      <c r="D33" s="42"/>
    </row>
    <row r="34" spans="2:4" ht="12.75">
      <c r="B34" s="5" t="s">
        <v>184</v>
      </c>
      <c r="C34" s="80">
        <v>12000</v>
      </c>
      <c r="D34" s="42"/>
    </row>
    <row r="35" s="47" customFormat="1" ht="13.5" thickBot="1"/>
    <row r="38" spans="2:5" ht="12.75">
      <c r="B38" s="188" t="s">
        <v>274</v>
      </c>
      <c r="C38" s="189"/>
      <c r="D38" s="189"/>
      <c r="E38" s="119" t="s">
        <v>272</v>
      </c>
    </row>
    <row r="39" spans="2:5" ht="12.75">
      <c r="B39" s="190" t="s">
        <v>273</v>
      </c>
      <c r="C39" s="191"/>
      <c r="D39" s="191"/>
      <c r="E39" s="120" t="s">
        <v>100</v>
      </c>
    </row>
    <row r="41" spans="2:5" ht="12.75">
      <c r="B41" s="54" t="s">
        <v>92</v>
      </c>
      <c r="C41" s="54" t="s">
        <v>93</v>
      </c>
      <c r="D41" s="54" t="s">
        <v>94</v>
      </c>
      <c r="E41" s="54" t="s">
        <v>100</v>
      </c>
    </row>
    <row r="42" spans="2:5" ht="12.75">
      <c r="B42" s="63">
        <f ca="1">TODAY()-29</f>
        <v>38766</v>
      </c>
      <c r="C42" s="63">
        <f ca="1">TODAY()</f>
        <v>38795</v>
      </c>
      <c r="D42" s="62">
        <f>C42-B42</f>
        <v>29</v>
      </c>
      <c r="E42" s="42"/>
    </row>
    <row r="43" spans="2:5" ht="12.75">
      <c r="B43" s="63">
        <f ca="1">TODAY()-62</f>
        <v>38733</v>
      </c>
      <c r="C43" s="63">
        <f ca="1">TODAY()</f>
        <v>38795</v>
      </c>
      <c r="D43" s="62">
        <f>C43-B43</f>
        <v>62</v>
      </c>
      <c r="E43" s="42"/>
    </row>
    <row r="44" spans="2:5" ht="12.75">
      <c r="B44" s="63">
        <f ca="1">TODAY()-35</f>
        <v>38760</v>
      </c>
      <c r="C44" s="63">
        <f ca="1">TODAY()</f>
        <v>38795</v>
      </c>
      <c r="D44" s="62">
        <f>C44-B44</f>
        <v>35</v>
      </c>
      <c r="E44" s="42"/>
    </row>
    <row r="45" spans="2:5" ht="12.75">
      <c r="B45" s="63">
        <f ca="1">TODAY()-10</f>
        <v>38785</v>
      </c>
      <c r="C45" s="63">
        <f ca="1">TODAY()</f>
        <v>38795</v>
      </c>
      <c r="D45" s="62">
        <f>C45-B45</f>
        <v>10</v>
      </c>
      <c r="E45" s="42"/>
    </row>
    <row r="46" spans="2:5" ht="12.75">
      <c r="B46" s="63">
        <f ca="1">TODAY()-58</f>
        <v>38737</v>
      </c>
      <c r="C46" s="63">
        <f ca="1">TODAY()</f>
        <v>38795</v>
      </c>
      <c r="D46" s="62">
        <f>C46-B46</f>
        <v>58</v>
      </c>
      <c r="E46" s="42"/>
    </row>
  </sheetData>
  <mergeCells count="6">
    <mergeCell ref="B2:D2"/>
    <mergeCell ref="B3:D3"/>
    <mergeCell ref="B38:D38"/>
    <mergeCell ref="B39:D39"/>
    <mergeCell ref="B25:C25"/>
    <mergeCell ref="B26:C2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Mochmann</dc:creator>
  <cp:keywords/>
  <dc:description/>
  <cp:lastModifiedBy>Oliver Mochmann</cp:lastModifiedBy>
  <cp:lastPrinted>2005-08-11T12:00:59Z</cp:lastPrinted>
  <dcterms:created xsi:type="dcterms:W3CDTF">2004-04-17T16:25:18Z</dcterms:created>
  <dcterms:modified xsi:type="dcterms:W3CDTF">2006-03-19T19:58:49Z</dcterms:modified>
  <cp:category/>
  <cp:version/>
  <cp:contentType/>
  <cp:contentStatus/>
</cp:coreProperties>
</file>