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10" windowHeight="8415" tabRatio="834" activeTab="0"/>
  </bookViews>
  <sheets>
    <sheet name="Arbeitszeit" sheetId="1" r:id="rId1"/>
    <sheet name="Übung1" sheetId="2" r:id="rId2"/>
    <sheet name="Ü1-Erg" sheetId="3" r:id="rId3"/>
    <sheet name="Übung2" sheetId="4" r:id="rId4"/>
    <sheet name="Ü2-Erg" sheetId="5" r:id="rId5"/>
    <sheet name="Übung3" sheetId="6" r:id="rId6"/>
    <sheet name="Ü3-Erg" sheetId="7" r:id="rId7"/>
    <sheet name="Übung4" sheetId="8" r:id="rId8"/>
    <sheet name="Ü4_Erg" sheetId="9" r:id="rId9"/>
  </sheets>
  <definedNames/>
  <calcPr fullCalcOnLoad="1"/>
</workbook>
</file>

<file path=xl/comments3.xml><?xml version="1.0" encoding="utf-8"?>
<comments xmlns="http://schemas.openxmlformats.org/spreadsheetml/2006/main">
  <authors>
    <author>Oliver Mochmann</author>
  </authors>
  <commentList>
    <comment ref="F6" authorId="0">
      <text>
        <r>
          <rPr>
            <b/>
            <sz val="8"/>
            <rFont val="Tahoma"/>
            <family val="0"/>
          </rPr>
          <t xml:space="preserve">Lösung:
</t>
        </r>
        <r>
          <rPr>
            <sz val="8"/>
            <rFont val="Tahoma"/>
            <family val="2"/>
          </rPr>
          <t>Anfangszeit von Endzeit abziehen, dann noch die Pausenzeit abziehen (=Bis-Von-Pause). Und nicht vergessen - das Format:  hh:mm</t>
        </r>
        <r>
          <rPr>
            <sz val="8"/>
            <rFont val="Tahoma"/>
            <family val="0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0"/>
          </rPr>
          <t xml:space="preserve">Lösung:
</t>
        </r>
        <r>
          <rPr>
            <sz val="8"/>
            <rFont val="Tahoma"/>
            <family val="2"/>
          </rPr>
          <t xml:space="preserve">Anfangszeit von Endzeit abziehen, dann noch die Pausenzeit abziehen (=Bis-Von-Pause), </t>
        </r>
        <r>
          <rPr>
            <b/>
            <sz val="8"/>
            <rFont val="Tahoma"/>
            <family val="2"/>
          </rPr>
          <t>aber diesmal noch +1 (rechnet einen Tag dazu)</t>
        </r>
        <r>
          <rPr>
            <sz val="8"/>
            <rFont val="Tahoma"/>
            <family val="2"/>
          </rPr>
          <t>. Und auch hier nicht vergessen - das Format:  hh:mm (mit Formatpinsel von oben übertragen).</t>
        </r>
      </text>
    </comment>
    <comment ref="F25" authorId="0">
      <text>
        <r>
          <rPr>
            <b/>
            <sz val="8"/>
            <rFont val="Tahoma"/>
            <family val="0"/>
          </rPr>
          <t xml:space="preserve">Allgemein:      =WENN(Kriterium;Dann;Sonst)
</t>
        </r>
        <r>
          <rPr>
            <b/>
            <sz val="10"/>
            <color indexed="62"/>
            <rFont val="Tahoma"/>
            <family val="2"/>
          </rPr>
          <t>=WENN( Bis&lt;Von ; Dann Formel aus 2. ; Sonst Formel aus 1. 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Oliver Mochmann</author>
  </authors>
  <commentList>
    <comment ref="F4" authorId="0">
      <text>
        <r>
          <rPr>
            <b/>
            <sz val="8"/>
            <rFont val="Tahoma"/>
            <family val="0"/>
          </rPr>
          <t>Lösung: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1.</t>
        </r>
        <r>
          <rPr>
            <b/>
            <sz val="8"/>
            <rFont val="Tahoma"/>
            <family val="2"/>
          </rPr>
          <t xml:space="preserve"> =WENN( Bis&lt;Von ; </t>
        </r>
        <r>
          <rPr>
            <sz val="8"/>
            <rFont val="Tahoma"/>
            <family val="2"/>
          </rPr>
          <t>Dann</t>
        </r>
        <r>
          <rPr>
            <b/>
            <sz val="8"/>
            <rFont val="Tahoma"/>
            <family val="2"/>
          </rPr>
          <t xml:space="preserve"> Bis - Von + 1 ; </t>
        </r>
        <r>
          <rPr>
            <sz val="8"/>
            <rFont val="Tahoma"/>
            <family val="2"/>
          </rPr>
          <t>Sonst</t>
        </r>
        <r>
          <rPr>
            <b/>
            <sz val="8"/>
            <rFont val="Tahoma"/>
            <family val="2"/>
          </rPr>
          <t xml:space="preserve"> Bis - Von )
</t>
        </r>
        <r>
          <rPr>
            <sz val="8"/>
            <rFont val="Tahoma"/>
            <family val="2"/>
          </rPr>
          <t>2.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Format</t>
        </r>
        <r>
          <rPr>
            <b/>
            <sz val="8"/>
            <rFont val="Tahoma"/>
            <family val="2"/>
          </rPr>
          <t xml:space="preserve"> hh:mm </t>
        </r>
        <r>
          <rPr>
            <sz val="8"/>
            <rFont val="Tahoma"/>
            <family val="2"/>
          </rPr>
          <t>(falls nicht schon automatisch von Excel zugewiesen)</t>
        </r>
      </text>
    </comment>
    <comment ref="C23" authorId="0">
      <text>
        <r>
          <rPr>
            <b/>
            <sz val="8"/>
            <rFont val="Tahoma"/>
            <family val="0"/>
          </rPr>
          <t xml:space="preserve">Lösung: 
1. </t>
        </r>
        <r>
          <rPr>
            <sz val="8"/>
            <rFont val="Tahoma"/>
            <family val="2"/>
          </rPr>
          <t>Funktion =SUMMEWENN() anwenden</t>
        </r>
        <r>
          <rPr>
            <sz val="8"/>
            <rFont val="Tahoma"/>
            <family val="0"/>
          </rPr>
          <t xml:space="preserve">
  Allgem.Syntax: </t>
        </r>
        <r>
          <rPr>
            <b/>
            <sz val="8"/>
            <rFont val="Tahoma"/>
            <family val="2"/>
          </rPr>
          <t xml:space="preserve">=SUMMEWENN(Bereich;Suchkriterien;Summe_Bereich)
     • </t>
        </r>
        <r>
          <rPr>
            <b/>
            <u val="single"/>
            <sz val="8"/>
            <rFont val="Tahoma"/>
            <family val="2"/>
          </rPr>
          <t>Bereich:</t>
        </r>
        <r>
          <rPr>
            <sz val="8"/>
            <rFont val="Tahoma"/>
            <family val="2"/>
          </rPr>
          <t xml:space="preserve"> Ganze Spalte </t>
        </r>
        <r>
          <rPr>
            <i/>
            <sz val="8"/>
            <rFont val="Tahoma"/>
            <family val="2"/>
          </rPr>
          <t>Name</t>
        </r>
        <r>
          <rPr>
            <sz val="8"/>
            <rFont val="Tahoma"/>
            <family val="2"/>
          </rPr>
          <t xml:space="preserve"> in der obigen Tabelle
     </t>
        </r>
        <r>
          <rPr>
            <b/>
            <sz val="8"/>
            <rFont val="Tahoma"/>
            <family val="2"/>
          </rPr>
          <t xml:space="preserve">• </t>
        </r>
        <r>
          <rPr>
            <b/>
            <u val="single"/>
            <sz val="8"/>
            <rFont val="Tahoma"/>
            <family val="2"/>
          </rPr>
          <t>Suchkriterium:</t>
        </r>
        <r>
          <rPr>
            <sz val="8"/>
            <rFont val="Tahoma"/>
            <family val="2"/>
          </rPr>
          <t xml:space="preserve"> Name links
     </t>
        </r>
        <r>
          <rPr>
            <b/>
            <sz val="8"/>
            <rFont val="Tahoma"/>
            <family val="2"/>
          </rPr>
          <t xml:space="preserve">• </t>
        </r>
        <r>
          <rPr>
            <b/>
            <u val="single"/>
            <sz val="8"/>
            <rFont val="Tahoma"/>
            <family val="2"/>
          </rPr>
          <t>Summe_Bereich: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Ganze Spalte </t>
        </r>
        <r>
          <rPr>
            <i/>
            <sz val="8"/>
            <rFont val="Tahoma"/>
            <family val="2"/>
          </rPr>
          <t>Gesamt</t>
        </r>
        <r>
          <rPr>
            <sz val="8"/>
            <rFont val="Tahoma"/>
            <family val="2"/>
          </rPr>
          <t xml:space="preserve"> in der obigen Tabelle
</t>
        </r>
        <r>
          <rPr>
            <b/>
            <sz val="8"/>
            <rFont val="Tahoma"/>
            <family val="2"/>
          </rPr>
          <t xml:space="preserve">   ! </t>
        </r>
        <r>
          <rPr>
            <sz val="8"/>
            <rFont val="Tahoma"/>
            <family val="2"/>
          </rPr>
          <t xml:space="preserve">Nicht vergessen: Bereich und Summe_Bereich </t>
        </r>
        <r>
          <rPr>
            <b/>
            <sz val="8"/>
            <rFont val="Tahoma"/>
            <family val="2"/>
          </rPr>
          <t xml:space="preserve">absolut </t>
        </r>
        <r>
          <rPr>
            <sz val="8"/>
            <rFont val="Tahoma"/>
            <family val="2"/>
          </rPr>
          <t xml:space="preserve">setzen
</t>
        </r>
        <r>
          <rPr>
            <b/>
            <sz val="8"/>
            <rFont val="Tahoma"/>
            <family val="2"/>
          </rPr>
          <t>2.</t>
        </r>
        <r>
          <rPr>
            <sz val="8"/>
            <rFont val="Tahoma"/>
            <family val="2"/>
          </rPr>
          <t xml:space="preserve"> Format </t>
        </r>
        <r>
          <rPr>
            <b/>
            <sz val="8"/>
            <rFont val="Tahoma"/>
            <family val="2"/>
          </rPr>
          <t>[h]:mm</t>
        </r>
        <r>
          <rPr>
            <sz val="8"/>
            <rFont val="Tahoma"/>
            <family val="2"/>
          </rPr>
          <t xml:space="preserve"> zuweisen</t>
        </r>
      </text>
    </comment>
  </commentList>
</comments>
</file>

<file path=xl/comments6.xml><?xml version="1.0" encoding="utf-8"?>
<comments xmlns="http://schemas.openxmlformats.org/spreadsheetml/2006/main">
  <authors>
    <author>Oliver Mochmann</author>
  </authors>
  <commentList>
    <comment ref="F4" authorId="0">
      <text>
        <r>
          <rPr>
            <b/>
            <sz val="8"/>
            <rFont val="Tahoma"/>
            <family val="0"/>
          </rPr>
          <t>Lösung: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1.</t>
        </r>
        <r>
          <rPr>
            <b/>
            <sz val="8"/>
            <rFont val="Tahoma"/>
            <family val="2"/>
          </rPr>
          <t xml:space="preserve"> =WENN( Bis&lt;Von ; </t>
        </r>
        <r>
          <rPr>
            <sz val="8"/>
            <rFont val="Tahoma"/>
            <family val="2"/>
          </rPr>
          <t>Dann</t>
        </r>
        <r>
          <rPr>
            <b/>
            <sz val="8"/>
            <rFont val="Tahoma"/>
            <family val="2"/>
          </rPr>
          <t xml:space="preserve"> Bis - Von + 1 ; </t>
        </r>
        <r>
          <rPr>
            <sz val="8"/>
            <rFont val="Tahoma"/>
            <family val="2"/>
          </rPr>
          <t>Sonst</t>
        </r>
        <r>
          <rPr>
            <b/>
            <sz val="8"/>
            <rFont val="Tahoma"/>
            <family val="2"/>
          </rPr>
          <t xml:space="preserve"> Bis - Von )
</t>
        </r>
        <r>
          <rPr>
            <sz val="8"/>
            <rFont val="Tahoma"/>
            <family val="2"/>
          </rPr>
          <t>2.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Format</t>
        </r>
        <r>
          <rPr>
            <b/>
            <sz val="8"/>
            <rFont val="Tahoma"/>
            <family val="2"/>
          </rPr>
          <t xml:space="preserve"> hh:mm </t>
        </r>
        <r>
          <rPr>
            <sz val="8"/>
            <rFont val="Tahoma"/>
            <family val="2"/>
          </rPr>
          <t>(falls nicht schon automatisch von Excel zugewiesen)</t>
        </r>
      </text>
    </comment>
  </commentList>
</comments>
</file>

<file path=xl/comments7.xml><?xml version="1.0" encoding="utf-8"?>
<comments xmlns="http://schemas.openxmlformats.org/spreadsheetml/2006/main">
  <authors>
    <author>Oliver Mochmann</author>
  </authors>
  <commentList>
    <comment ref="F4" authorId="0">
      <text>
        <r>
          <rPr>
            <sz val="8"/>
            <rFont val="Tahoma"/>
            <family val="2"/>
          </rPr>
          <t>1.</t>
        </r>
        <r>
          <rPr>
            <b/>
            <sz val="8"/>
            <rFont val="Tahoma"/>
            <family val="2"/>
          </rPr>
          <t xml:space="preserve"> =WENN( Bis&lt;Von ; </t>
        </r>
        <r>
          <rPr>
            <sz val="8"/>
            <rFont val="Tahoma"/>
            <family val="2"/>
          </rPr>
          <t>Dann</t>
        </r>
        <r>
          <rPr>
            <b/>
            <sz val="8"/>
            <rFont val="Tahoma"/>
            <family val="2"/>
          </rPr>
          <t xml:space="preserve"> Bis - Von + 1 ; </t>
        </r>
        <r>
          <rPr>
            <sz val="8"/>
            <rFont val="Tahoma"/>
            <family val="2"/>
          </rPr>
          <t>Sonst</t>
        </r>
        <r>
          <rPr>
            <b/>
            <sz val="8"/>
            <rFont val="Tahoma"/>
            <family val="2"/>
          </rPr>
          <t xml:space="preserve"> Bis - Von )
</t>
        </r>
        <r>
          <rPr>
            <sz val="8"/>
            <rFont val="Tahoma"/>
            <family val="2"/>
          </rPr>
          <t>2.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Format</t>
        </r>
        <r>
          <rPr>
            <b/>
            <sz val="8"/>
            <rFont val="Tahoma"/>
            <family val="2"/>
          </rPr>
          <t xml:space="preserve"> hh:mm</t>
        </r>
      </text>
    </comment>
    <comment ref="E23" authorId="0">
      <text>
        <r>
          <rPr>
            <b/>
            <sz val="8"/>
            <rFont val="Tahoma"/>
            <family val="0"/>
          </rPr>
          <t>Lösung:</t>
        </r>
        <r>
          <rPr>
            <sz val="8"/>
            <rFont val="Tahoma"/>
            <family val="0"/>
          </rPr>
          <t xml:space="preserve">
Berechnung der Gesamtstunden mit der Funktion SUMMEWENN() wie in Übung 3, dann allerdings </t>
        </r>
        <r>
          <rPr>
            <b/>
            <sz val="8"/>
            <rFont val="Tahoma"/>
            <family val="2"/>
          </rPr>
          <t>mit 24 multiplizieren</t>
        </r>
        <r>
          <rPr>
            <sz val="8"/>
            <rFont val="Tahoma"/>
            <family val="0"/>
          </rPr>
          <t xml:space="preserve"> und als</t>
        </r>
        <r>
          <rPr>
            <b/>
            <sz val="8"/>
            <rFont val="Tahoma"/>
            <family val="2"/>
          </rPr>
          <t xml:space="preserve"> Dezimalzahl mit 2 Kommastellen formatieren</t>
        </r>
        <r>
          <rPr>
            <sz val="8"/>
            <rFont val="Tahoma"/>
            <family val="0"/>
          </rPr>
          <t>. Dies ist unumgänglich für die spätere Verrechnung mit dem Stundenlohn.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! </t>
        </r>
        <r>
          <rPr>
            <sz val="8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icht vergessen, den Lohn als </t>
        </r>
        <r>
          <rPr>
            <b/>
            <sz val="8"/>
            <rFont val="Tahoma"/>
            <family val="2"/>
          </rPr>
          <t xml:space="preserve">absoluten Bezug </t>
        </r>
        <r>
          <rPr>
            <sz val="8"/>
            <rFont val="Tahoma"/>
            <family val="0"/>
          </rPr>
          <t xml:space="preserve">anzugeben. </t>
        </r>
      </text>
    </comment>
  </commentList>
</comments>
</file>

<file path=xl/comments9.xml><?xml version="1.0" encoding="utf-8"?>
<comments xmlns="http://schemas.openxmlformats.org/spreadsheetml/2006/main">
  <authors>
    <author>Oliver Mochmann</author>
  </authors>
  <commentList>
    <comment ref="D4" authorId="0">
      <text>
        <r>
          <rPr>
            <b/>
            <sz val="8"/>
            <rFont val="Tahoma"/>
            <family val="0"/>
          </rPr>
          <t xml:space="preserve">Lösung:
</t>
        </r>
        <r>
          <rPr>
            <sz val="8"/>
            <rFont val="Tahoma"/>
            <family val="2"/>
          </rPr>
          <t>1. Zeit (links) mit 24 multiplizieren
2. Format Zahl mit 2 Dezimalstellen zuweisen</t>
        </r>
      </text>
    </comment>
    <comment ref="C7" authorId="0">
      <text>
        <r>
          <rPr>
            <b/>
            <sz val="8"/>
            <rFont val="Tahoma"/>
            <family val="0"/>
          </rPr>
          <t xml:space="preserve">Lösung:
</t>
        </r>
        <r>
          <rPr>
            <sz val="8"/>
            <rFont val="Tahoma"/>
            <family val="2"/>
          </rPr>
          <t>1. Zahl (rechts) durch 24 dividieren
2. Format hh:mm (Benutzerdefinierte Formate) zuweisen</t>
        </r>
      </text>
    </comment>
    <comment ref="C11" authorId="0">
      <text>
        <r>
          <rPr>
            <b/>
            <sz val="8"/>
            <rFont val="Tahoma"/>
            <family val="0"/>
          </rPr>
          <t xml:space="preserve">Lösung:
</t>
        </r>
        <r>
          <rPr>
            <sz val="8"/>
            <rFont val="Tahoma"/>
            <family val="2"/>
          </rPr>
          <t>Summe bilden, Format [h]:mm (benutzerdefinierte Formate) zuweisen. Bewirkt, daß die Zeitrechnung nach 24h nicht wieder bei 0 beginnt.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<sst xmlns="http://schemas.openxmlformats.org/spreadsheetml/2006/main" count="241" uniqueCount="41">
  <si>
    <t>Von</t>
  </si>
  <si>
    <t>Bis</t>
  </si>
  <si>
    <t>Gesamt (mit Nachtarbeit)</t>
  </si>
  <si>
    <t>Erwin</t>
  </si>
  <si>
    <t>Cornelia</t>
  </si>
  <si>
    <t>Gertraud</t>
  </si>
  <si>
    <t>Christine</t>
  </si>
  <si>
    <t>Tamara</t>
  </si>
  <si>
    <t>Summe bilden und Format [h]:mm zuweisen:</t>
  </si>
  <si>
    <t>Summe bilden, Summe mal 24, Format Zahl:</t>
  </si>
  <si>
    <t>Summe bilden, durch 24 teilen (oben haben wir ja mal 24 genommen), Format [h]:mm zuweisen:</t>
  </si>
  <si>
    <t>Summe bilden (mal 24 haben wir oben schon gerechnet), Format Zahl:</t>
  </si>
  <si>
    <t>Formatänderung (Zeit-Zahl):</t>
  </si>
  <si>
    <r>
      <t xml:space="preserve">Methode 1 (Zeit): </t>
    </r>
    <r>
      <rPr>
        <sz val="10"/>
        <rFont val="Arial"/>
        <family val="0"/>
      </rPr>
      <t>Einzelsummen ermitteln. Wenn über Mitternacht gearbeitet wird, zur Summe 1 (!nicht 24) dazuzählen (1 = 1Tag).</t>
    </r>
  </si>
  <si>
    <r>
      <t xml:space="preserve">Methode 2 (Zahl): </t>
    </r>
    <r>
      <rPr>
        <sz val="10"/>
        <rFont val="Arial"/>
        <family val="0"/>
      </rPr>
      <t>Einzelsummen ermitteln wie Methode 1. Allerdings die Ergebnisse gleich hier mal 24 nehmen und dann als Zahl formatieren.</t>
    </r>
  </si>
  <si>
    <t>Claudia</t>
  </si>
  <si>
    <t>Gabi</t>
  </si>
  <si>
    <t>Gesamt</t>
  </si>
  <si>
    <t xml:space="preserve">Gesamt </t>
  </si>
  <si>
    <t>Arbeitszeit im Zeitformat</t>
  </si>
  <si>
    <t>Arbeitszeit als Zahl</t>
  </si>
  <si>
    <t>Datum</t>
  </si>
  <si>
    <t>Name</t>
  </si>
  <si>
    <t>Pause</t>
  </si>
  <si>
    <t>1. Arbeit nur tagsüber:</t>
  </si>
  <si>
    <t>2. Arbeit nur über Mitternacht:</t>
  </si>
  <si>
    <t>3. Formel, die in beiden Fällen funktioniert (WENN-Funktion)</t>
  </si>
  <si>
    <t>Zeit im Format Zeit und als Dezimalzahl</t>
  </si>
  <si>
    <t>Arbeitszeitabrechnung, die auch bei Nachtarbeit funktioniert</t>
  </si>
  <si>
    <t>Daniela</t>
  </si>
  <si>
    <t>Edeltraud</t>
  </si>
  <si>
    <t>Funktion =SUMMEWENN()</t>
  </si>
  <si>
    <r>
      <t xml:space="preserve">SUMMEWENN(): </t>
    </r>
    <r>
      <rPr>
        <sz val="10"/>
        <rFont val="Arial"/>
        <family val="2"/>
      </rPr>
      <t>Berechnung der Gesamtarbeitszeit pro Person</t>
    </r>
  </si>
  <si>
    <t>Lohnberechnung</t>
  </si>
  <si>
    <t>Berechnung der Gesamtarbeitszeit pro Person</t>
  </si>
  <si>
    <t>Berechnung der Gesamtarbeitszeit im Format Zahl</t>
  </si>
  <si>
    <t>Lohn/h</t>
  </si>
  <si>
    <t>Lohn</t>
  </si>
  <si>
    <r>
      <t xml:space="preserve">! </t>
    </r>
    <r>
      <rPr>
        <sz val="10"/>
        <rFont val="Arial"/>
        <family val="2"/>
      </rPr>
      <t>Excel behandelt Datums- und Zeitwerte intern als Dezimalzahlen. Dabei stellt der Wert vor dem Komma das Datum, der Wert nach dem Komma die Zeit dar.
Beispiele:</t>
    </r>
  </si>
  <si>
    <t>Zahl</t>
  </si>
  <si>
    <t>Datum/Zeit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</si>
</sst>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[h]:mm"/>
    <numFmt numFmtId="173" formatCode="d/m/yy\ h:mm"/>
    <numFmt numFmtId="174" formatCode="mmm/yyyy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dd/mm/yyyy\ h:mm"/>
    <numFmt numFmtId="181" formatCode="dd/mm/yyyy\ \ \ h:mm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_(* #,##0.0000000_);_(* \(#,##0.0000000\);_(* &quot;-&quot;??_);_(@_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62"/>
      <name val="Tahoma"/>
      <family val="2"/>
    </font>
    <font>
      <i/>
      <sz val="8"/>
      <name val="Tahoma"/>
      <family val="2"/>
    </font>
    <font>
      <b/>
      <u val="single"/>
      <sz val="8"/>
      <name val="Tahoma"/>
      <family val="2"/>
    </font>
    <font>
      <b/>
      <sz val="20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72" fontId="0" fillId="2" borderId="1" xfId="0" applyNumberFormat="1" applyFill="1" applyBorder="1" applyAlignment="1">
      <alignment/>
    </xf>
    <xf numFmtId="171" fontId="0" fillId="3" borderId="1" xfId="0" applyNumberFormat="1" applyFill="1" applyBorder="1" applyAlignment="1">
      <alignment/>
    </xf>
    <xf numFmtId="20" fontId="0" fillId="2" borderId="2" xfId="16" applyNumberFormat="1" applyFill="1" applyBorder="1" applyAlignment="1">
      <alignment/>
    </xf>
    <xf numFmtId="171" fontId="0" fillId="3" borderId="3" xfId="16" applyFill="1" applyBorder="1" applyAlignment="1">
      <alignment/>
    </xf>
    <xf numFmtId="20" fontId="0" fillId="2" borderId="4" xfId="16" applyNumberFormat="1" applyFill="1" applyBorder="1" applyAlignment="1">
      <alignment/>
    </xf>
    <xf numFmtId="171" fontId="0" fillId="3" borderId="5" xfId="16" applyFill="1" applyBorder="1" applyAlignment="1">
      <alignment/>
    </xf>
    <xf numFmtId="20" fontId="0" fillId="2" borderId="6" xfId="16" applyNumberFormat="1" applyFont="1" applyFill="1" applyBorder="1" applyAlignment="1">
      <alignment wrapText="1"/>
    </xf>
    <xf numFmtId="20" fontId="0" fillId="3" borderId="7" xfId="16" applyNumberFormat="1" applyFont="1" applyFill="1" applyBorder="1" applyAlignment="1">
      <alignment wrapText="1"/>
    </xf>
    <xf numFmtId="0" fontId="0" fillId="0" borderId="8" xfId="0" applyBorder="1" applyAlignment="1">
      <alignment/>
    </xf>
    <xf numFmtId="20" fontId="0" fillId="0" borderId="8" xfId="0" applyNumberFormat="1" applyBorder="1" applyAlignment="1">
      <alignment/>
    </xf>
    <xf numFmtId="20" fontId="0" fillId="0" borderId="9" xfId="0" applyNumberFormat="1" applyBorder="1" applyAlignment="1">
      <alignment/>
    </xf>
    <xf numFmtId="20" fontId="0" fillId="2" borderId="10" xfId="16" applyNumberFormat="1" applyFill="1" applyBorder="1" applyAlignment="1">
      <alignment/>
    </xf>
    <xf numFmtId="171" fontId="0" fillId="3" borderId="11" xfId="16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20" fontId="3" fillId="2" borderId="14" xfId="16" applyNumberFormat="1" applyFont="1" applyFill="1" applyBorder="1" applyAlignment="1">
      <alignment vertical="top" wrapText="1"/>
    </xf>
    <xf numFmtId="20" fontId="3" fillId="3" borderId="14" xfId="16" applyNumberFormat="1" applyFont="1" applyFill="1" applyBorder="1" applyAlignment="1">
      <alignment vertical="top" wrapText="1"/>
    </xf>
    <xf numFmtId="0" fontId="0" fillId="0" borderId="15" xfId="0" applyBorder="1" applyAlignment="1">
      <alignment/>
    </xf>
    <xf numFmtId="20" fontId="0" fillId="0" borderId="15" xfId="0" applyNumberFormat="1" applyBorder="1" applyAlignment="1">
      <alignment/>
    </xf>
    <xf numFmtId="20" fontId="0" fillId="0" borderId="16" xfId="0" applyNumberFormat="1" applyBorder="1" applyAlignment="1">
      <alignment/>
    </xf>
    <xf numFmtId="20" fontId="0" fillId="5" borderId="6" xfId="16" applyNumberFormat="1" applyFont="1" applyFill="1" applyBorder="1" applyAlignment="1">
      <alignment wrapText="1"/>
    </xf>
    <xf numFmtId="171" fontId="0" fillId="5" borderId="1" xfId="16" applyFill="1" applyBorder="1" applyAlignment="1">
      <alignment/>
    </xf>
    <xf numFmtId="172" fontId="0" fillId="5" borderId="1" xfId="0" applyNumberFormat="1" applyFill="1" applyBorder="1" applyAlignment="1">
      <alignment/>
    </xf>
    <xf numFmtId="0" fontId="0" fillId="6" borderId="0" xfId="0" applyFill="1" applyAlignment="1">
      <alignment/>
    </xf>
    <xf numFmtId="171" fontId="0" fillId="6" borderId="0" xfId="16" applyFill="1" applyAlignment="1">
      <alignment/>
    </xf>
    <xf numFmtId="0" fontId="0" fillId="6" borderId="9" xfId="0" applyFill="1" applyBorder="1" applyAlignment="1">
      <alignment/>
    </xf>
    <xf numFmtId="0" fontId="0" fillId="6" borderId="17" xfId="0" applyFill="1" applyBorder="1" applyAlignment="1">
      <alignment/>
    </xf>
    <xf numFmtId="173" fontId="0" fillId="6" borderId="17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7" borderId="8" xfId="0" applyFill="1" applyBorder="1" applyAlignment="1">
      <alignment/>
    </xf>
    <xf numFmtId="0" fontId="0" fillId="7" borderId="18" xfId="0" applyFill="1" applyBorder="1" applyAlignment="1">
      <alignment/>
    </xf>
    <xf numFmtId="0" fontId="0" fillId="0" borderId="18" xfId="0" applyBorder="1" applyAlignment="1">
      <alignment/>
    </xf>
    <xf numFmtId="0" fontId="0" fillId="7" borderId="13" xfId="0" applyFill="1" applyBorder="1" applyAlignment="1">
      <alignment/>
    </xf>
    <xf numFmtId="14" fontId="0" fillId="5" borderId="18" xfId="0" applyNumberFormat="1" applyFill="1" applyBorder="1" applyAlignment="1">
      <alignment/>
    </xf>
    <xf numFmtId="0" fontId="0" fillId="5" borderId="13" xfId="0" applyFill="1" applyBorder="1" applyAlignment="1">
      <alignment horizontal="right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 wrapText="1"/>
    </xf>
    <xf numFmtId="2" fontId="0" fillId="8" borderId="8" xfId="0" applyNumberFormat="1" applyFill="1" applyBorder="1" applyAlignment="1">
      <alignment/>
    </xf>
    <xf numFmtId="20" fontId="0" fillId="8" borderId="8" xfId="0" applyNumberFormat="1" applyFill="1" applyBorder="1" applyAlignment="1">
      <alignment/>
    </xf>
    <xf numFmtId="172" fontId="0" fillId="8" borderId="13" xfId="0" applyNumberFormat="1" applyFill="1" applyBorder="1" applyAlignment="1">
      <alignment/>
    </xf>
    <xf numFmtId="2" fontId="0" fillId="8" borderId="13" xfId="0" applyNumberFormat="1" applyFill="1" applyBorder="1" applyAlignment="1">
      <alignment/>
    </xf>
    <xf numFmtId="0" fontId="0" fillId="6" borderId="19" xfId="0" applyFill="1" applyBorder="1" applyAlignment="1">
      <alignment/>
    </xf>
    <xf numFmtId="0" fontId="0" fillId="5" borderId="0" xfId="0" applyFill="1" applyAlignment="1">
      <alignment/>
    </xf>
    <xf numFmtId="171" fontId="0" fillId="5" borderId="8" xfId="16" applyFill="1" applyBorder="1" applyAlignment="1">
      <alignment/>
    </xf>
    <xf numFmtId="171" fontId="0" fillId="7" borderId="8" xfId="16" applyFill="1" applyBorder="1" applyAlignment="1">
      <alignment/>
    </xf>
    <xf numFmtId="0" fontId="0" fillId="6" borderId="0" xfId="0" applyFill="1" applyAlignment="1">
      <alignment horizontal="center" wrapText="1"/>
    </xf>
    <xf numFmtId="20" fontId="0" fillId="8" borderId="8" xfId="16" applyNumberFormat="1" applyFill="1" applyBorder="1" applyAlignment="1">
      <alignment/>
    </xf>
    <xf numFmtId="0" fontId="0" fillId="5" borderId="8" xfId="0" applyFill="1" applyBorder="1" applyAlignment="1">
      <alignment/>
    </xf>
    <xf numFmtId="172" fontId="0" fillId="8" borderId="8" xfId="0" applyNumberFormat="1" applyFill="1" applyBorder="1" applyAlignment="1">
      <alignment/>
    </xf>
    <xf numFmtId="0" fontId="0" fillId="7" borderId="8" xfId="0" applyNumberFormat="1" applyFill="1" applyBorder="1" applyAlignment="1">
      <alignment/>
    </xf>
    <xf numFmtId="172" fontId="0" fillId="2" borderId="8" xfId="0" applyNumberFormat="1" applyFill="1" applyBorder="1" applyAlignment="1">
      <alignment/>
    </xf>
    <xf numFmtId="171" fontId="0" fillId="3" borderId="8" xfId="16" applyFill="1" applyBorder="1" applyAlignment="1">
      <alignment/>
    </xf>
    <xf numFmtId="172" fontId="0" fillId="0" borderId="0" xfId="0" applyNumberFormat="1" applyAlignment="1">
      <alignment/>
    </xf>
    <xf numFmtId="171" fontId="0" fillId="0" borderId="0" xfId="16" applyAlignment="1">
      <alignment/>
    </xf>
    <xf numFmtId="20" fontId="0" fillId="0" borderId="8" xfId="0" applyNumberFormat="1" applyFill="1" applyBorder="1" applyAlignment="1">
      <alignment/>
    </xf>
    <xf numFmtId="170" fontId="0" fillId="0" borderId="8" xfId="20" applyBorder="1" applyAlignment="1">
      <alignment/>
    </xf>
    <xf numFmtId="170" fontId="0" fillId="8" borderId="8" xfId="20" applyFill="1" applyBorder="1" applyAlignment="1">
      <alignment/>
    </xf>
    <xf numFmtId="0" fontId="0" fillId="4" borderId="20" xfId="0" applyFill="1" applyBorder="1" applyAlignment="1">
      <alignment/>
    </xf>
    <xf numFmtId="181" fontId="0" fillId="2" borderId="8" xfId="0" applyNumberFormat="1" applyFill="1" applyBorder="1" applyAlignment="1">
      <alignment/>
    </xf>
    <xf numFmtId="20" fontId="0" fillId="2" borderId="8" xfId="0" applyNumberFormat="1" applyFill="1" applyBorder="1" applyAlignment="1">
      <alignment/>
    </xf>
    <xf numFmtId="184" fontId="0" fillId="3" borderId="8" xfId="16" applyNumberFormat="1" applyFill="1" applyBorder="1" applyAlignment="1">
      <alignment/>
    </xf>
    <xf numFmtId="184" fontId="0" fillId="3" borderId="8" xfId="16" applyNumberFormat="1" applyFont="1" applyFill="1" applyBorder="1" applyAlignment="1">
      <alignment/>
    </xf>
    <xf numFmtId="172" fontId="3" fillId="5" borderId="21" xfId="0" applyNumberFormat="1" applyFont="1" applyFill="1" applyBorder="1" applyAlignment="1">
      <alignment horizontal="center"/>
    </xf>
    <xf numFmtId="172" fontId="0" fillId="5" borderId="22" xfId="0" applyNumberFormat="1" applyFill="1" applyBorder="1" applyAlignment="1">
      <alignment horizontal="center"/>
    </xf>
    <xf numFmtId="0" fontId="3" fillId="6" borderId="23" xfId="0" applyFont="1" applyFill="1" applyBorder="1" applyAlignment="1">
      <alignment/>
    </xf>
    <xf numFmtId="0" fontId="4" fillId="6" borderId="23" xfId="0" applyFont="1" applyFill="1" applyBorder="1" applyAlignment="1">
      <alignment/>
    </xf>
    <xf numFmtId="0" fontId="10" fillId="9" borderId="9" xfId="0" applyFont="1" applyFill="1" applyBorder="1" applyAlignment="1">
      <alignment vertical="top" wrapText="1"/>
    </xf>
    <xf numFmtId="0" fontId="10" fillId="9" borderId="24" xfId="0" applyFont="1" applyFill="1" applyBorder="1" applyAlignment="1">
      <alignment vertical="top" wrapText="1"/>
    </xf>
    <xf numFmtId="0" fontId="0" fillId="6" borderId="23" xfId="0" applyFill="1" applyBorder="1" applyAlignment="1">
      <alignment/>
    </xf>
    <xf numFmtId="0" fontId="3" fillId="10" borderId="23" xfId="0" applyFont="1" applyFill="1" applyBorder="1" applyAlignment="1">
      <alignment horizontal="center"/>
    </xf>
    <xf numFmtId="0" fontId="3" fillId="0" borderId="23" xfId="0" applyFont="1" applyBorder="1" applyAlignment="1">
      <alignment/>
    </xf>
    <xf numFmtId="0" fontId="0" fillId="0" borderId="23" xfId="0" applyBorder="1" applyAlignment="1">
      <alignment/>
    </xf>
    <xf numFmtId="0" fontId="3" fillId="10" borderId="25" xfId="0" applyFont="1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14" fontId="0" fillId="0" borderId="8" xfId="0" applyNumberForma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14" fontId="0" fillId="0" borderId="18" xfId="0" applyNumberFormat="1" applyBorder="1" applyAlignment="1">
      <alignment horizontal="center" vertical="top"/>
    </xf>
    <xf numFmtId="14" fontId="0" fillId="0" borderId="27" xfId="0" applyNumberFormat="1" applyBorder="1" applyAlignment="1">
      <alignment horizontal="center" vertical="top"/>
    </xf>
    <xf numFmtId="14" fontId="0" fillId="0" borderId="15" xfId="0" applyNumberFormat="1" applyBorder="1" applyAlignment="1">
      <alignment horizontal="center" vertical="top"/>
    </xf>
    <xf numFmtId="0" fontId="3" fillId="10" borderId="26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15</xdr:row>
      <xdr:rowOff>123825</xdr:rowOff>
    </xdr:from>
    <xdr:to>
      <xdr:col>3</xdr:col>
      <xdr:colOff>685800</xdr:colOff>
      <xdr:row>20</xdr:row>
      <xdr:rowOff>19050</xdr:rowOff>
    </xdr:to>
    <xdr:sp>
      <xdr:nvSpPr>
        <xdr:cNvPr id="1" name="AutoShape 4"/>
        <xdr:cNvSpPr>
          <a:spLocks/>
        </xdr:cNvSpPr>
      </xdr:nvSpPr>
      <xdr:spPr>
        <a:xfrm>
          <a:off x="2305050" y="2581275"/>
          <a:ext cx="666750" cy="704850"/>
        </a:xfrm>
        <a:prstGeom prst="down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15</xdr:row>
      <xdr:rowOff>123825</xdr:rowOff>
    </xdr:from>
    <xdr:to>
      <xdr:col>3</xdr:col>
      <xdr:colOff>685800</xdr:colOff>
      <xdr:row>20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2305050" y="2581275"/>
          <a:ext cx="666750" cy="704850"/>
        </a:xfrm>
        <a:prstGeom prst="down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D4" sqref="D4"/>
    </sheetView>
  </sheetViews>
  <sheetFormatPr defaultColWidth="11.421875" defaultRowHeight="12.75"/>
  <cols>
    <col min="1" max="1" width="12.00390625" style="0" customWidth="1"/>
    <col min="2" max="2" width="8.140625" style="0" customWidth="1"/>
    <col min="3" max="3" width="9.140625" style="0" customWidth="1"/>
    <col min="4" max="5" width="22.140625" style="0" bestFit="1" customWidth="1"/>
    <col min="6" max="6" width="7.28125" style="0" customWidth="1"/>
    <col min="7" max="7" width="18.28125" style="0" customWidth="1"/>
    <col min="8" max="8" width="17.8515625" style="0" customWidth="1"/>
  </cols>
  <sheetData>
    <row r="1" spans="1:6" ht="13.5" thickBot="1">
      <c r="A1" s="24"/>
      <c r="B1" s="24"/>
      <c r="C1" s="24"/>
      <c r="D1" s="24"/>
      <c r="E1" s="24"/>
      <c r="F1" s="24"/>
    </row>
    <row r="2" spans="1:8" ht="87" customHeight="1" thickBot="1">
      <c r="A2" s="24"/>
      <c r="B2" s="24"/>
      <c r="C2" s="24"/>
      <c r="D2" s="16" t="s">
        <v>13</v>
      </c>
      <c r="E2" s="17" t="s">
        <v>14</v>
      </c>
      <c r="F2" s="24"/>
      <c r="G2" s="68" t="s">
        <v>38</v>
      </c>
      <c r="H2" s="69"/>
    </row>
    <row r="3" spans="1:8" ht="13.5" thickBot="1">
      <c r="A3" s="14"/>
      <c r="B3" s="14" t="s">
        <v>0</v>
      </c>
      <c r="C3" s="14" t="s">
        <v>1</v>
      </c>
      <c r="D3" s="15" t="s">
        <v>2</v>
      </c>
      <c r="E3" s="15" t="s">
        <v>2</v>
      </c>
      <c r="F3" s="24"/>
      <c r="G3" s="59" t="s">
        <v>40</v>
      </c>
      <c r="H3" s="59" t="s">
        <v>39</v>
      </c>
    </row>
    <row r="4" spans="1:8" ht="12.75">
      <c r="A4" s="18" t="s">
        <v>3</v>
      </c>
      <c r="B4" s="19">
        <v>0.375</v>
      </c>
      <c r="C4" s="20">
        <v>0.5416666666666666</v>
      </c>
      <c r="D4" s="12">
        <f>IF(C4&lt;B4,C4-B4+1,C4-B4)</f>
        <v>0.16666666666666663</v>
      </c>
      <c r="E4" s="13">
        <f>IF(C4&lt;B4,(C4-B4+1)*24,(C4-B4)*24)</f>
        <v>3.999999999999999</v>
      </c>
      <c r="F4" s="24"/>
      <c r="G4" s="60">
        <v>1</v>
      </c>
      <c r="H4" s="62">
        <f aca="true" t="shared" si="0" ref="H4:H9">G4</f>
        <v>1</v>
      </c>
    </row>
    <row r="5" spans="1:8" ht="12.75">
      <c r="A5" s="9" t="s">
        <v>4</v>
      </c>
      <c r="B5" s="10">
        <v>0.2916666666666667</v>
      </c>
      <c r="C5" s="11">
        <v>0.6666666666666666</v>
      </c>
      <c r="D5" s="3">
        <f aca="true" t="shared" si="1" ref="D5:D18">IF(C5&lt;B5,C5-B5+1,C5-B5)</f>
        <v>0.37499999999999994</v>
      </c>
      <c r="E5" s="4">
        <f aca="true" t="shared" si="2" ref="E5:E18">IF(C5&lt;B5,(C5-B5+1)*24,(C5-B5)*24)</f>
        <v>8.999999999999998</v>
      </c>
      <c r="F5" s="24"/>
      <c r="G5" s="60">
        <v>1.0006944444444446</v>
      </c>
      <c r="H5" s="62">
        <f t="shared" si="0"/>
        <v>1.0006944444444446</v>
      </c>
    </row>
    <row r="6" spans="1:8" ht="12.75">
      <c r="A6" s="9" t="s">
        <v>5</v>
      </c>
      <c r="B6" s="10">
        <v>0.8333333333333334</v>
      </c>
      <c r="C6" s="11">
        <v>0.08333333333333333</v>
      </c>
      <c r="D6" s="3">
        <f t="shared" si="1"/>
        <v>0.25</v>
      </c>
      <c r="E6" s="4">
        <f t="shared" si="2"/>
        <v>6</v>
      </c>
      <c r="F6" s="24"/>
      <c r="G6" s="60">
        <v>37622</v>
      </c>
      <c r="H6" s="62">
        <f t="shared" si="0"/>
        <v>37622</v>
      </c>
    </row>
    <row r="7" spans="1:8" ht="12.75">
      <c r="A7" s="9" t="s">
        <v>6</v>
      </c>
      <c r="B7" s="10">
        <v>0.2916666666666667</v>
      </c>
      <c r="C7" s="11">
        <v>0.5</v>
      </c>
      <c r="D7" s="3">
        <f t="shared" si="1"/>
        <v>0.20833333333333331</v>
      </c>
      <c r="E7" s="4">
        <f t="shared" si="2"/>
        <v>5</v>
      </c>
      <c r="F7" s="24"/>
      <c r="G7" s="60">
        <v>37622.041666666664</v>
      </c>
      <c r="H7" s="62">
        <f t="shared" si="0"/>
        <v>37622.041666666664</v>
      </c>
    </row>
    <row r="8" spans="1:8" ht="12.75">
      <c r="A8" s="9" t="s">
        <v>7</v>
      </c>
      <c r="B8" s="10">
        <v>0.9166666666666666</v>
      </c>
      <c r="C8" s="11">
        <v>0.16666666666666666</v>
      </c>
      <c r="D8" s="3">
        <f t="shared" si="1"/>
        <v>0.25</v>
      </c>
      <c r="E8" s="4">
        <f t="shared" si="2"/>
        <v>6</v>
      </c>
      <c r="F8" s="24"/>
      <c r="G8" s="61">
        <v>0.020833333333333332</v>
      </c>
      <c r="H8" s="63">
        <f t="shared" si="0"/>
        <v>0.020833333333333332</v>
      </c>
    </row>
    <row r="9" spans="1:8" ht="12.75">
      <c r="A9" s="9" t="s">
        <v>3</v>
      </c>
      <c r="B9" s="10">
        <v>0.3125</v>
      </c>
      <c r="C9" s="11">
        <v>0.625</v>
      </c>
      <c r="D9" s="3">
        <f t="shared" si="1"/>
        <v>0.3125</v>
      </c>
      <c r="E9" s="4">
        <f t="shared" si="2"/>
        <v>7.5</v>
      </c>
      <c r="F9" s="24"/>
      <c r="G9" s="61">
        <v>0.5</v>
      </c>
      <c r="H9" s="63">
        <f t="shared" si="0"/>
        <v>0.5</v>
      </c>
    </row>
    <row r="10" spans="1:6" ht="12.75">
      <c r="A10" s="9" t="s">
        <v>4</v>
      </c>
      <c r="B10" s="10">
        <v>0.375</v>
      </c>
      <c r="C10" s="11">
        <v>0.6041666666666666</v>
      </c>
      <c r="D10" s="3">
        <f t="shared" si="1"/>
        <v>0.22916666666666663</v>
      </c>
      <c r="E10" s="4">
        <f t="shared" si="2"/>
        <v>5.499999999999999</v>
      </c>
      <c r="F10" s="24"/>
    </row>
    <row r="11" spans="1:6" ht="12.75">
      <c r="A11" s="9" t="s">
        <v>5</v>
      </c>
      <c r="B11" s="10">
        <v>0.3333333333333333</v>
      </c>
      <c r="C11" s="11">
        <v>0.5416666666666666</v>
      </c>
      <c r="D11" s="3">
        <f t="shared" si="1"/>
        <v>0.20833333333333331</v>
      </c>
      <c r="E11" s="4">
        <f t="shared" si="2"/>
        <v>5</v>
      </c>
      <c r="F11" s="24"/>
    </row>
    <row r="12" spans="1:6" ht="12.75">
      <c r="A12" s="9" t="s">
        <v>6</v>
      </c>
      <c r="B12" s="10">
        <v>0.875</v>
      </c>
      <c r="C12" s="11">
        <v>0.08333333333333333</v>
      </c>
      <c r="D12" s="3">
        <f t="shared" si="1"/>
        <v>0.20833333333333337</v>
      </c>
      <c r="E12" s="4">
        <f t="shared" si="2"/>
        <v>5.000000000000001</v>
      </c>
      <c r="F12" s="24"/>
    </row>
    <row r="13" spans="1:6" ht="12.75">
      <c r="A13" s="9" t="s">
        <v>7</v>
      </c>
      <c r="B13" s="10">
        <v>0.3333333333333333</v>
      </c>
      <c r="C13" s="11">
        <v>0.5</v>
      </c>
      <c r="D13" s="3">
        <f t="shared" si="1"/>
        <v>0.16666666666666669</v>
      </c>
      <c r="E13" s="4">
        <f t="shared" si="2"/>
        <v>4</v>
      </c>
      <c r="F13" s="24"/>
    </row>
    <row r="14" spans="1:6" ht="12.75">
      <c r="A14" s="9" t="s">
        <v>3</v>
      </c>
      <c r="B14" s="10">
        <v>0.3125</v>
      </c>
      <c r="C14" s="11">
        <v>0.5</v>
      </c>
      <c r="D14" s="3">
        <f t="shared" si="1"/>
        <v>0.1875</v>
      </c>
      <c r="E14" s="4">
        <f t="shared" si="2"/>
        <v>4.5</v>
      </c>
      <c r="F14" s="24"/>
    </row>
    <row r="15" spans="1:6" ht="12.75">
      <c r="A15" s="9" t="s">
        <v>4</v>
      </c>
      <c r="B15" s="10">
        <v>0.375</v>
      </c>
      <c r="C15" s="11">
        <v>0.625</v>
      </c>
      <c r="D15" s="3">
        <f t="shared" si="1"/>
        <v>0.25</v>
      </c>
      <c r="E15" s="4">
        <f t="shared" si="2"/>
        <v>6</v>
      </c>
      <c r="F15" s="24"/>
    </row>
    <row r="16" spans="1:6" ht="12.75">
      <c r="A16" s="9" t="s">
        <v>5</v>
      </c>
      <c r="B16" s="10">
        <v>0.2916666666666667</v>
      </c>
      <c r="C16" s="11">
        <v>0.625</v>
      </c>
      <c r="D16" s="3">
        <f t="shared" si="1"/>
        <v>0.3333333333333333</v>
      </c>
      <c r="E16" s="4">
        <f t="shared" si="2"/>
        <v>8</v>
      </c>
      <c r="F16" s="24"/>
    </row>
    <row r="17" spans="1:6" ht="12.75">
      <c r="A17" s="9" t="s">
        <v>6</v>
      </c>
      <c r="B17" s="10">
        <v>0.7916666666666666</v>
      </c>
      <c r="C17" s="11">
        <v>0</v>
      </c>
      <c r="D17" s="3">
        <f t="shared" si="1"/>
        <v>0.20833333333333337</v>
      </c>
      <c r="E17" s="4">
        <f t="shared" si="2"/>
        <v>5.000000000000001</v>
      </c>
      <c r="F17" s="24"/>
    </row>
    <row r="18" spans="1:6" ht="13.5" thickBot="1">
      <c r="A18" s="9" t="s">
        <v>7</v>
      </c>
      <c r="B18" s="10">
        <v>0.2916666666666667</v>
      </c>
      <c r="C18" s="11">
        <v>0.5416666666666666</v>
      </c>
      <c r="D18" s="5">
        <f t="shared" si="1"/>
        <v>0.24999999999999994</v>
      </c>
      <c r="E18" s="6">
        <f t="shared" si="2"/>
        <v>5.999999999999998</v>
      </c>
      <c r="F18" s="24"/>
    </row>
    <row r="19" spans="1:6" ht="60" customHeight="1">
      <c r="A19" s="24"/>
      <c r="B19" s="25"/>
      <c r="C19" s="25"/>
      <c r="D19" s="7" t="s">
        <v>8</v>
      </c>
      <c r="E19" s="8" t="s">
        <v>11</v>
      </c>
      <c r="F19" s="24"/>
    </row>
    <row r="20" spans="1:6" ht="13.5" thickBot="1">
      <c r="A20" s="24"/>
      <c r="B20" s="24"/>
      <c r="C20" s="24"/>
      <c r="D20" s="1">
        <f>SUM(D4:D18)</f>
        <v>3.6041666666666665</v>
      </c>
      <c r="E20" s="2">
        <f>SUM(E4:E18)</f>
        <v>86.5</v>
      </c>
      <c r="F20" s="24"/>
    </row>
    <row r="21" spans="1:6" ht="12.75">
      <c r="A21" s="24"/>
      <c r="B21" s="24"/>
      <c r="C21" s="24"/>
      <c r="D21" s="64" t="s">
        <v>12</v>
      </c>
      <c r="E21" s="65"/>
      <c r="F21" s="24"/>
    </row>
    <row r="22" spans="1:6" ht="57.75" customHeight="1">
      <c r="A22" s="24"/>
      <c r="B22" s="24"/>
      <c r="C22" s="24"/>
      <c r="D22" s="21" t="s">
        <v>9</v>
      </c>
      <c r="E22" s="21" t="s">
        <v>10</v>
      </c>
      <c r="F22" s="24"/>
    </row>
    <row r="23" spans="1:5" ht="13.5" thickBot="1">
      <c r="A23" s="24"/>
      <c r="B23" s="24"/>
      <c r="C23" s="24"/>
      <c r="D23" s="22">
        <f>SUM(D4:D18)*24</f>
        <v>86.5</v>
      </c>
      <c r="E23" s="23">
        <f>SUM(E4:E18)/24</f>
        <v>3.6041666666666665</v>
      </c>
    </row>
    <row r="24" spans="1:6" ht="12.75">
      <c r="A24" s="24"/>
      <c r="B24" s="24"/>
      <c r="C24" s="24"/>
      <c r="D24" s="25"/>
      <c r="E24" s="24"/>
      <c r="F24" s="24"/>
    </row>
    <row r="25" spans="1:6" ht="13.5" thickBot="1">
      <c r="A25" s="66" t="s">
        <v>32</v>
      </c>
      <c r="B25" s="67"/>
      <c r="C25" s="67"/>
      <c r="D25" s="67"/>
      <c r="E25" s="67"/>
      <c r="F25" s="24"/>
    </row>
    <row r="26" spans="1:6" ht="12.75">
      <c r="A26" s="24"/>
      <c r="B26" s="24"/>
      <c r="C26" s="24"/>
      <c r="D26" s="25"/>
      <c r="E26" s="24"/>
      <c r="F26" s="24"/>
    </row>
    <row r="27" spans="1:6" ht="12.75">
      <c r="A27" s="26" t="s">
        <v>3</v>
      </c>
      <c r="B27" s="27"/>
      <c r="C27" s="27"/>
      <c r="D27" s="52">
        <f>SUMIF($A$4:$A$18,A27,$D$4:$D$18)</f>
        <v>0.6666666666666666</v>
      </c>
      <c r="E27" s="53">
        <f>SUMIF($A$4:$A$18,A27,$E$4:$E$18)</f>
        <v>16</v>
      </c>
      <c r="F27" s="24"/>
    </row>
    <row r="28" spans="1:6" ht="12.75">
      <c r="A28" s="26" t="s">
        <v>4</v>
      </c>
      <c r="B28" s="27"/>
      <c r="C28" s="27"/>
      <c r="D28" s="52">
        <f>SUMIF($A$4:$A$18,A28,$D$4:$D$18)</f>
        <v>0.8541666666666665</v>
      </c>
      <c r="E28" s="53">
        <f>SUMIF($A$4:$A$18,A28,$E$4:$E$18)</f>
        <v>20.499999999999996</v>
      </c>
      <c r="F28" s="24"/>
    </row>
    <row r="29" spans="1:6" ht="12.75">
      <c r="A29" s="26" t="s">
        <v>5</v>
      </c>
      <c r="B29" s="27"/>
      <c r="C29" s="27"/>
      <c r="D29" s="52">
        <f>SUMIF($A$4:$A$18,A29,$D$4:$D$18)</f>
        <v>0.7916666666666666</v>
      </c>
      <c r="E29" s="53">
        <f>SUMIF($A$4:$A$18,A29,$E$4:$E$18)</f>
        <v>19</v>
      </c>
      <c r="F29" s="24"/>
    </row>
    <row r="30" spans="1:6" ht="12.75">
      <c r="A30" s="26" t="s">
        <v>6</v>
      </c>
      <c r="B30" s="27"/>
      <c r="C30" s="27"/>
      <c r="D30" s="52">
        <f>SUMIF($A$4:$A$18,A30,$D$4:$D$18)</f>
        <v>0.625</v>
      </c>
      <c r="E30" s="53">
        <f>SUMIF($A$4:$A$18,A30,$E$4:$E$18)</f>
        <v>15</v>
      </c>
      <c r="F30" s="24"/>
    </row>
    <row r="31" spans="1:6" ht="12.75">
      <c r="A31" s="26" t="s">
        <v>7</v>
      </c>
      <c r="B31" s="28"/>
      <c r="C31" s="28"/>
      <c r="D31" s="52">
        <f>SUMIF($A$4:$A$18,A31,$D$4:$D$18)</f>
        <v>0.6666666666666666</v>
      </c>
      <c r="E31" s="53">
        <f>SUMIF($A$4:$A$18,A31,$E$4:$E$18)</f>
        <v>15.999999999999998</v>
      </c>
      <c r="F31" s="24"/>
    </row>
    <row r="32" spans="1:6" ht="12.75">
      <c r="A32" s="24"/>
      <c r="B32" s="25"/>
      <c r="C32" s="25"/>
      <c r="D32" s="24"/>
      <c r="E32" s="24"/>
      <c r="F32" s="24"/>
    </row>
    <row r="33" spans="1:5" ht="12.75">
      <c r="A33" s="30"/>
      <c r="B33" s="29"/>
      <c r="C33" s="29"/>
      <c r="D33" s="29"/>
      <c r="E33" s="29"/>
    </row>
    <row r="34" spans="1:5" ht="12.75">
      <c r="A34" s="29"/>
      <c r="B34" s="29"/>
      <c r="C34" s="29"/>
      <c r="D34" s="29"/>
      <c r="E34" s="29"/>
    </row>
  </sheetData>
  <mergeCells count="3">
    <mergeCell ref="D21:E21"/>
    <mergeCell ref="A25:E25"/>
    <mergeCell ref="G2:H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F6" sqref="F6"/>
    </sheetView>
  </sheetViews>
  <sheetFormatPr defaultColWidth="11.421875" defaultRowHeight="12.75"/>
  <cols>
    <col min="6" max="6" width="12.28125" style="0" customWidth="1"/>
  </cols>
  <sheetData>
    <row r="1" spans="1:7" ht="13.5" thickBot="1">
      <c r="A1" s="71" t="s">
        <v>28</v>
      </c>
      <c r="B1" s="71"/>
      <c r="C1" s="71"/>
      <c r="D1" s="71"/>
      <c r="E1" s="71"/>
      <c r="F1" s="71"/>
      <c r="G1" s="71"/>
    </row>
    <row r="2" spans="1:7" ht="12.75">
      <c r="A2" s="24"/>
      <c r="B2" s="24"/>
      <c r="C2" s="24"/>
      <c r="D2" s="24"/>
      <c r="E2" s="24"/>
      <c r="F2" s="24"/>
      <c r="G2" s="24"/>
    </row>
    <row r="3" spans="1:7" ht="13.5" thickBot="1">
      <c r="A3" s="24"/>
      <c r="B3" s="66" t="s">
        <v>24</v>
      </c>
      <c r="C3" s="66"/>
      <c r="D3" s="66"/>
      <c r="E3" s="66"/>
      <c r="F3" s="66"/>
      <c r="G3" s="24"/>
    </row>
    <row r="4" spans="1:7" ht="12.75">
      <c r="A4" s="24"/>
      <c r="B4" s="24"/>
      <c r="C4" s="24"/>
      <c r="D4" s="24"/>
      <c r="E4" s="24"/>
      <c r="F4" s="24"/>
      <c r="G4" s="24"/>
    </row>
    <row r="5" spans="1:7" ht="12.75">
      <c r="A5" s="24"/>
      <c r="B5" s="44" t="s">
        <v>22</v>
      </c>
      <c r="C5" s="44" t="s">
        <v>0</v>
      </c>
      <c r="D5" s="44" t="s">
        <v>1</v>
      </c>
      <c r="E5" s="44" t="s">
        <v>23</v>
      </c>
      <c r="F5" s="44" t="s">
        <v>17</v>
      </c>
      <c r="G5" s="24"/>
    </row>
    <row r="6" spans="1:7" ht="12.75">
      <c r="A6" s="24"/>
      <c r="B6" s="9" t="s">
        <v>7</v>
      </c>
      <c r="C6" s="10">
        <v>0</v>
      </c>
      <c r="D6" s="10">
        <v>0.3333333333333333</v>
      </c>
      <c r="E6" s="10">
        <v>0</v>
      </c>
      <c r="F6" s="46"/>
      <c r="G6" s="24"/>
    </row>
    <row r="7" spans="1:7" ht="12.75">
      <c r="A7" s="24"/>
      <c r="B7" s="9" t="s">
        <v>16</v>
      </c>
      <c r="C7" s="10">
        <v>0.25</v>
      </c>
      <c r="D7" s="10">
        <v>0.625</v>
      </c>
      <c r="E7" s="10">
        <v>0.020833333333333332</v>
      </c>
      <c r="F7" s="46"/>
      <c r="G7" s="24"/>
    </row>
    <row r="8" spans="1:7" ht="12.75">
      <c r="A8" s="24"/>
      <c r="B8" s="9" t="s">
        <v>4</v>
      </c>
      <c r="C8" s="10">
        <v>0.25</v>
      </c>
      <c r="D8" s="10">
        <v>0.625</v>
      </c>
      <c r="E8" s="10">
        <v>0.020833333333333332</v>
      </c>
      <c r="F8" s="46"/>
      <c r="G8" s="24"/>
    </row>
    <row r="9" spans="1:7" ht="12.75">
      <c r="A9" s="24"/>
      <c r="B9" s="24"/>
      <c r="C9" s="24"/>
      <c r="D9" s="24"/>
      <c r="E9" s="24"/>
      <c r="F9" s="24"/>
      <c r="G9" s="24"/>
    </row>
    <row r="10" spans="1:7" ht="13.5" thickBot="1">
      <c r="A10" s="24"/>
      <c r="B10" s="66" t="s">
        <v>25</v>
      </c>
      <c r="C10" s="66"/>
      <c r="D10" s="66"/>
      <c r="E10" s="66"/>
      <c r="F10" s="66"/>
      <c r="G10" s="24"/>
    </row>
    <row r="11" spans="1:7" ht="12.75">
      <c r="A11" s="24"/>
      <c r="B11" s="24"/>
      <c r="C11" s="24"/>
      <c r="D11" s="24"/>
      <c r="E11" s="24"/>
      <c r="F11" s="24"/>
      <c r="G11" s="24"/>
    </row>
    <row r="12" spans="1:7" ht="12.75">
      <c r="A12" s="24"/>
      <c r="B12" s="44" t="s">
        <v>22</v>
      </c>
      <c r="C12" s="44" t="s">
        <v>0</v>
      </c>
      <c r="D12" s="44" t="s">
        <v>1</v>
      </c>
      <c r="E12" s="44" t="s">
        <v>23</v>
      </c>
      <c r="F12" s="45" t="s">
        <v>17</v>
      </c>
      <c r="G12" s="24"/>
    </row>
    <row r="13" spans="1:7" ht="12.75">
      <c r="A13" s="24"/>
      <c r="B13" s="9" t="s">
        <v>5</v>
      </c>
      <c r="C13" s="10">
        <v>0.6666666666666666</v>
      </c>
      <c r="D13" s="10">
        <v>0</v>
      </c>
      <c r="E13" s="10">
        <v>0.020833333333333332</v>
      </c>
      <c r="F13" s="46"/>
      <c r="G13" s="24"/>
    </row>
    <row r="14" spans="1:7" ht="12.75">
      <c r="A14" s="24"/>
      <c r="B14" s="9" t="s">
        <v>6</v>
      </c>
      <c r="C14" s="10">
        <v>0.8333333333333334</v>
      </c>
      <c r="D14" s="10">
        <v>0.16666666666666666</v>
      </c>
      <c r="E14" s="10">
        <v>0</v>
      </c>
      <c r="F14" s="46"/>
      <c r="G14" s="24"/>
    </row>
    <row r="15" spans="1:7" ht="12.75">
      <c r="A15" s="24"/>
      <c r="B15" s="9" t="s">
        <v>15</v>
      </c>
      <c r="C15" s="10">
        <v>0.9166666666666666</v>
      </c>
      <c r="D15" s="10">
        <v>0.2916666666666667</v>
      </c>
      <c r="E15" s="10">
        <v>0.020833333333333332</v>
      </c>
      <c r="F15" s="46"/>
      <c r="G15" s="24"/>
    </row>
    <row r="16" spans="1:7" ht="12.75">
      <c r="A16" s="24"/>
      <c r="B16" s="24"/>
      <c r="C16" s="24"/>
      <c r="D16" s="24"/>
      <c r="E16" s="24"/>
      <c r="F16" s="24"/>
      <c r="G16" s="24"/>
    </row>
    <row r="17" spans="1:7" ht="12.75">
      <c r="A17" s="24"/>
      <c r="B17" s="24"/>
      <c r="C17" s="24"/>
      <c r="D17" s="24"/>
      <c r="E17" s="24"/>
      <c r="F17" s="24"/>
      <c r="G17" s="24"/>
    </row>
    <row r="18" spans="1:7" ht="12.75">
      <c r="A18" s="24"/>
      <c r="B18" s="24"/>
      <c r="C18" s="24"/>
      <c r="D18" s="24"/>
      <c r="E18" s="24"/>
      <c r="F18" s="24"/>
      <c r="G18" s="24"/>
    </row>
    <row r="19" spans="1:7" ht="12.75">
      <c r="A19" s="24"/>
      <c r="B19" s="24"/>
      <c r="C19" s="24"/>
      <c r="D19" s="24"/>
      <c r="E19" s="24"/>
      <c r="F19" s="24"/>
      <c r="G19" s="24"/>
    </row>
    <row r="20" spans="1:7" ht="12.75">
      <c r="A20" s="24"/>
      <c r="B20" s="24"/>
      <c r="C20" s="24"/>
      <c r="D20" s="24"/>
      <c r="E20" s="24"/>
      <c r="F20" s="24"/>
      <c r="G20" s="24"/>
    </row>
    <row r="21" spans="1:7" ht="12.75">
      <c r="A21" s="24"/>
      <c r="B21" s="24"/>
      <c r="C21" s="24"/>
      <c r="D21" s="24"/>
      <c r="E21" s="24"/>
      <c r="F21" s="24"/>
      <c r="G21" s="24"/>
    </row>
    <row r="22" spans="1:7" ht="13.5" thickBot="1">
      <c r="A22" s="24"/>
      <c r="B22" s="66" t="s">
        <v>26</v>
      </c>
      <c r="C22" s="70"/>
      <c r="D22" s="70"/>
      <c r="E22" s="70"/>
      <c r="F22" s="70"/>
      <c r="G22" s="24"/>
    </row>
    <row r="23" spans="1:7" ht="12.75">
      <c r="A23" s="24"/>
      <c r="B23" s="24"/>
      <c r="C23" s="24"/>
      <c r="D23" s="24"/>
      <c r="E23" s="24"/>
      <c r="F23" s="24"/>
      <c r="G23" s="24"/>
    </row>
    <row r="24" spans="1:7" ht="12.75">
      <c r="A24" s="24"/>
      <c r="B24" s="44" t="s">
        <v>22</v>
      </c>
      <c r="C24" s="44" t="s">
        <v>0</v>
      </c>
      <c r="D24" s="44" t="s">
        <v>1</v>
      </c>
      <c r="E24" s="44" t="s">
        <v>23</v>
      </c>
      <c r="F24" s="45" t="s">
        <v>17</v>
      </c>
      <c r="G24" s="24"/>
    </row>
    <row r="25" spans="1:7" ht="12.75">
      <c r="A25" s="24"/>
      <c r="B25" s="9" t="s">
        <v>7</v>
      </c>
      <c r="C25" s="10">
        <v>0</v>
      </c>
      <c r="D25" s="10">
        <v>0.3333333333333333</v>
      </c>
      <c r="E25" s="10">
        <v>0</v>
      </c>
      <c r="F25" s="46"/>
      <c r="G25" s="24"/>
    </row>
    <row r="26" spans="1:7" ht="12.75">
      <c r="A26" s="24"/>
      <c r="B26" s="9" t="s">
        <v>16</v>
      </c>
      <c r="C26" s="10">
        <v>0.25</v>
      </c>
      <c r="D26" s="10">
        <v>0.625</v>
      </c>
      <c r="E26" s="10">
        <v>0.020833333333333332</v>
      </c>
      <c r="F26" s="46"/>
      <c r="G26" s="24"/>
    </row>
    <row r="27" spans="1:7" ht="12.75">
      <c r="A27" s="24"/>
      <c r="B27" s="9" t="s">
        <v>4</v>
      </c>
      <c r="C27" s="10">
        <v>0.25</v>
      </c>
      <c r="D27" s="10">
        <v>0.625</v>
      </c>
      <c r="E27" s="10">
        <v>0.020833333333333332</v>
      </c>
      <c r="F27" s="46"/>
      <c r="G27" s="24"/>
    </row>
    <row r="28" spans="1:7" ht="12.75">
      <c r="A28" s="24"/>
      <c r="B28" s="9" t="s">
        <v>5</v>
      </c>
      <c r="C28" s="10">
        <v>0.6666666666666666</v>
      </c>
      <c r="D28" s="10">
        <v>0</v>
      </c>
      <c r="E28" s="10">
        <v>0.020833333333333332</v>
      </c>
      <c r="F28" s="46"/>
      <c r="G28" s="24"/>
    </row>
    <row r="29" spans="1:7" ht="12.75">
      <c r="A29" s="24"/>
      <c r="B29" s="9" t="s">
        <v>6</v>
      </c>
      <c r="C29" s="10">
        <v>0.8333333333333334</v>
      </c>
      <c r="D29" s="10">
        <v>0.16666666666666666</v>
      </c>
      <c r="E29" s="10">
        <v>0</v>
      </c>
      <c r="F29" s="46"/>
      <c r="G29" s="24"/>
    </row>
    <row r="30" spans="1:7" ht="12.75">
      <c r="A30" s="24"/>
      <c r="B30" s="9" t="s">
        <v>15</v>
      </c>
      <c r="C30" s="10">
        <v>0.9166666666666666</v>
      </c>
      <c r="D30" s="10">
        <v>0.2916666666666667</v>
      </c>
      <c r="E30" s="10">
        <v>0.020833333333333332</v>
      </c>
      <c r="F30" s="46"/>
      <c r="G30" s="24"/>
    </row>
    <row r="31" spans="1:7" ht="12.75">
      <c r="A31" s="24"/>
      <c r="B31" s="24"/>
      <c r="C31" s="24"/>
      <c r="D31" s="24"/>
      <c r="E31" s="24"/>
      <c r="F31" s="24"/>
      <c r="G31" s="24"/>
    </row>
    <row r="32" spans="1:7" ht="12.75">
      <c r="A32" s="24"/>
      <c r="B32" s="24"/>
      <c r="C32" s="24"/>
      <c r="D32" s="24"/>
      <c r="E32" s="24"/>
      <c r="F32" s="24"/>
      <c r="G32" s="24"/>
    </row>
  </sheetData>
  <mergeCells count="4">
    <mergeCell ref="B22:F22"/>
    <mergeCell ref="B10:F10"/>
    <mergeCell ref="B3:F3"/>
    <mergeCell ref="A1:G1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F6" sqref="F6"/>
    </sheetView>
  </sheetViews>
  <sheetFormatPr defaultColWidth="11.421875" defaultRowHeight="12.75"/>
  <cols>
    <col min="6" max="6" width="12.28125" style="0" customWidth="1"/>
  </cols>
  <sheetData>
    <row r="1" spans="1:7" ht="13.5" thickBot="1">
      <c r="A1" s="71" t="s">
        <v>28</v>
      </c>
      <c r="B1" s="71"/>
      <c r="C1" s="71"/>
      <c r="D1" s="71"/>
      <c r="E1" s="71"/>
      <c r="F1" s="71"/>
      <c r="G1" s="71"/>
    </row>
    <row r="2" spans="1:7" ht="12.75">
      <c r="A2" s="24"/>
      <c r="B2" s="24"/>
      <c r="C2" s="24"/>
      <c r="D2" s="24"/>
      <c r="E2" s="24"/>
      <c r="F2" s="24"/>
      <c r="G2" s="24"/>
    </row>
    <row r="3" spans="1:7" ht="13.5" thickBot="1">
      <c r="A3" s="24"/>
      <c r="B3" s="66" t="s">
        <v>24</v>
      </c>
      <c r="C3" s="66"/>
      <c r="D3" s="66"/>
      <c r="E3" s="66"/>
      <c r="F3" s="66"/>
      <c r="G3" s="24"/>
    </row>
    <row r="4" spans="1:7" ht="12.75">
      <c r="A4" s="24"/>
      <c r="B4" s="24"/>
      <c r="C4" s="24"/>
      <c r="D4" s="24"/>
      <c r="E4" s="24"/>
      <c r="F4" s="24"/>
      <c r="G4" s="24"/>
    </row>
    <row r="5" spans="1:7" ht="12.75">
      <c r="A5" s="24"/>
      <c r="B5" s="44" t="s">
        <v>22</v>
      </c>
      <c r="C5" s="44" t="s">
        <v>0</v>
      </c>
      <c r="D5" s="44" t="s">
        <v>1</v>
      </c>
      <c r="E5" s="44" t="s">
        <v>23</v>
      </c>
      <c r="F5" s="44" t="s">
        <v>17</v>
      </c>
      <c r="G5" s="24"/>
    </row>
    <row r="6" spans="1:7" ht="12.75">
      <c r="A6" s="24"/>
      <c r="B6" s="9" t="s">
        <v>7</v>
      </c>
      <c r="C6" s="10">
        <v>0</v>
      </c>
      <c r="D6" s="10">
        <v>0.3333333333333333</v>
      </c>
      <c r="E6" s="10">
        <v>0</v>
      </c>
      <c r="F6" s="48">
        <f>D6-C6-E6</f>
        <v>0.3333333333333333</v>
      </c>
      <c r="G6" s="24"/>
    </row>
    <row r="7" spans="1:7" ht="12.75">
      <c r="A7" s="24"/>
      <c r="B7" s="9" t="s">
        <v>16</v>
      </c>
      <c r="C7" s="10">
        <v>0.25</v>
      </c>
      <c r="D7" s="10">
        <v>0.625</v>
      </c>
      <c r="E7" s="10">
        <v>0.020833333333333332</v>
      </c>
      <c r="F7" s="48">
        <f>D7-C7-E7</f>
        <v>0.3541666666666667</v>
      </c>
      <c r="G7" s="24"/>
    </row>
    <row r="8" spans="1:7" ht="12.75">
      <c r="A8" s="24"/>
      <c r="B8" s="9" t="s">
        <v>4</v>
      </c>
      <c r="C8" s="10">
        <v>0.25</v>
      </c>
      <c r="D8" s="10">
        <v>0.625</v>
      </c>
      <c r="E8" s="10">
        <v>0.020833333333333332</v>
      </c>
      <c r="F8" s="48">
        <f>D8-C8-E8</f>
        <v>0.3541666666666667</v>
      </c>
      <c r="G8" s="24"/>
    </row>
    <row r="9" spans="1:7" ht="12.75">
      <c r="A9" s="24"/>
      <c r="B9" s="24"/>
      <c r="C9" s="24"/>
      <c r="D9" s="24"/>
      <c r="E9" s="24"/>
      <c r="F9" s="24"/>
      <c r="G9" s="24"/>
    </row>
    <row r="10" spans="1:7" ht="13.5" thickBot="1">
      <c r="A10" s="24"/>
      <c r="B10" s="66" t="s">
        <v>25</v>
      </c>
      <c r="C10" s="66"/>
      <c r="D10" s="66"/>
      <c r="E10" s="66"/>
      <c r="F10" s="66"/>
      <c r="G10" s="24"/>
    </row>
    <row r="11" spans="1:7" ht="12.75">
      <c r="A11" s="24"/>
      <c r="B11" s="24"/>
      <c r="C11" s="24"/>
      <c r="D11" s="24"/>
      <c r="E11" s="24"/>
      <c r="F11" s="24"/>
      <c r="G11" s="24"/>
    </row>
    <row r="12" spans="1:7" ht="12.75">
      <c r="A12" s="24"/>
      <c r="B12" s="44" t="s">
        <v>22</v>
      </c>
      <c r="C12" s="44" t="s">
        <v>0</v>
      </c>
      <c r="D12" s="44" t="s">
        <v>1</v>
      </c>
      <c r="E12" s="44" t="s">
        <v>23</v>
      </c>
      <c r="F12" s="45" t="s">
        <v>17</v>
      </c>
      <c r="G12" s="24"/>
    </row>
    <row r="13" spans="1:7" ht="12.75">
      <c r="A13" s="24"/>
      <c r="B13" s="9" t="s">
        <v>5</v>
      </c>
      <c r="C13" s="10">
        <v>0.6666666666666666</v>
      </c>
      <c r="D13" s="10">
        <v>0</v>
      </c>
      <c r="E13" s="10">
        <v>0.020833333333333332</v>
      </c>
      <c r="F13" s="48">
        <f>D13-C13-E13+1</f>
        <v>0.3125</v>
      </c>
      <c r="G13" s="24"/>
    </row>
    <row r="14" spans="1:7" ht="12.75">
      <c r="A14" s="24"/>
      <c r="B14" s="9" t="s">
        <v>6</v>
      </c>
      <c r="C14" s="10">
        <v>0.8333333333333334</v>
      </c>
      <c r="D14" s="10">
        <v>0.16666666666666666</v>
      </c>
      <c r="E14" s="10">
        <v>0</v>
      </c>
      <c r="F14" s="48">
        <f>D14-C14-E14+1</f>
        <v>0.33333333333333326</v>
      </c>
      <c r="G14" s="24"/>
    </row>
    <row r="15" spans="1:7" ht="12.75">
      <c r="A15" s="24"/>
      <c r="B15" s="9" t="s">
        <v>15</v>
      </c>
      <c r="C15" s="10">
        <v>0.9166666666666666</v>
      </c>
      <c r="D15" s="10">
        <v>0.2916666666666667</v>
      </c>
      <c r="E15" s="10">
        <v>0.020833333333333332</v>
      </c>
      <c r="F15" s="48">
        <f>D15-C15-E15+1</f>
        <v>0.35416666666666663</v>
      </c>
      <c r="G15" s="24"/>
    </row>
    <row r="16" spans="1:7" ht="12.75">
      <c r="A16" s="24"/>
      <c r="B16" s="24"/>
      <c r="C16" s="24"/>
      <c r="D16" s="24"/>
      <c r="E16" s="24"/>
      <c r="F16" s="24"/>
      <c r="G16" s="24"/>
    </row>
    <row r="17" spans="1:7" ht="12.75">
      <c r="A17" s="24"/>
      <c r="B17" s="24"/>
      <c r="C17" s="24"/>
      <c r="D17" s="24"/>
      <c r="E17" s="24"/>
      <c r="F17" s="24"/>
      <c r="G17" s="24"/>
    </row>
    <row r="18" spans="1:7" ht="12.75">
      <c r="A18" s="24"/>
      <c r="B18" s="24"/>
      <c r="C18" s="24"/>
      <c r="D18" s="24"/>
      <c r="E18" s="24"/>
      <c r="F18" s="24"/>
      <c r="G18" s="24"/>
    </row>
    <row r="19" spans="1:7" ht="12.75">
      <c r="A19" s="24"/>
      <c r="B19" s="24"/>
      <c r="C19" s="24"/>
      <c r="D19" s="24"/>
      <c r="E19" s="24"/>
      <c r="F19" s="24"/>
      <c r="G19" s="24"/>
    </row>
    <row r="20" spans="1:7" ht="12.75">
      <c r="A20" s="24"/>
      <c r="B20" s="24"/>
      <c r="C20" s="24"/>
      <c r="D20" s="24"/>
      <c r="E20" s="24"/>
      <c r="F20" s="24"/>
      <c r="G20" s="24"/>
    </row>
    <row r="21" spans="1:7" ht="12.75">
      <c r="A21" s="24"/>
      <c r="B21" s="24"/>
      <c r="C21" s="24"/>
      <c r="D21" s="24"/>
      <c r="E21" s="24"/>
      <c r="F21" s="24"/>
      <c r="G21" s="24"/>
    </row>
    <row r="22" spans="1:7" ht="13.5" thickBot="1">
      <c r="A22" s="24"/>
      <c r="B22" s="66" t="s">
        <v>26</v>
      </c>
      <c r="C22" s="70"/>
      <c r="D22" s="70"/>
      <c r="E22" s="70"/>
      <c r="F22" s="70"/>
      <c r="G22" s="24"/>
    </row>
    <row r="23" spans="1:7" ht="12.75">
      <c r="A23" s="24"/>
      <c r="B23" s="24"/>
      <c r="C23" s="24"/>
      <c r="D23" s="24"/>
      <c r="E23" s="24"/>
      <c r="F23" s="24"/>
      <c r="G23" s="24"/>
    </row>
    <row r="24" spans="1:7" ht="12.75">
      <c r="A24" s="24"/>
      <c r="B24" s="44" t="s">
        <v>22</v>
      </c>
      <c r="C24" s="44" t="s">
        <v>0</v>
      </c>
      <c r="D24" s="44" t="s">
        <v>1</v>
      </c>
      <c r="E24" s="44" t="s">
        <v>23</v>
      </c>
      <c r="F24" s="45" t="s">
        <v>17</v>
      </c>
      <c r="G24" s="24"/>
    </row>
    <row r="25" spans="1:7" ht="12.75">
      <c r="A25" s="24"/>
      <c r="B25" s="9" t="s">
        <v>7</v>
      </c>
      <c r="C25" s="10">
        <v>0</v>
      </c>
      <c r="D25" s="10">
        <v>0.3333333333333333</v>
      </c>
      <c r="E25" s="10">
        <v>0</v>
      </c>
      <c r="F25" s="48">
        <f aca="true" t="shared" si="0" ref="F25:F30">IF(D25&lt;C25,D25-C25-E25+1,D25-C25-E25)</f>
        <v>0.3333333333333333</v>
      </c>
      <c r="G25" s="24"/>
    </row>
    <row r="26" spans="1:7" ht="12.75">
      <c r="A26" s="24"/>
      <c r="B26" s="9" t="s">
        <v>16</v>
      </c>
      <c r="C26" s="10">
        <v>0.25</v>
      </c>
      <c r="D26" s="10">
        <v>0.625</v>
      </c>
      <c r="E26" s="10">
        <v>0.020833333333333332</v>
      </c>
      <c r="F26" s="48">
        <f t="shared" si="0"/>
        <v>0.3541666666666667</v>
      </c>
      <c r="G26" s="24"/>
    </row>
    <row r="27" spans="1:7" ht="12.75">
      <c r="A27" s="24"/>
      <c r="B27" s="9" t="s">
        <v>4</v>
      </c>
      <c r="C27" s="10">
        <v>0.25</v>
      </c>
      <c r="D27" s="10">
        <v>0.625</v>
      </c>
      <c r="E27" s="10">
        <v>0.020833333333333332</v>
      </c>
      <c r="F27" s="48">
        <f t="shared" si="0"/>
        <v>0.3541666666666667</v>
      </c>
      <c r="G27" s="24"/>
    </row>
    <row r="28" spans="1:7" ht="12.75">
      <c r="A28" s="24"/>
      <c r="B28" s="9" t="s">
        <v>5</v>
      </c>
      <c r="C28" s="10">
        <v>0.6666666666666666</v>
      </c>
      <c r="D28" s="10">
        <v>0</v>
      </c>
      <c r="E28" s="10">
        <v>0.020833333333333332</v>
      </c>
      <c r="F28" s="48">
        <f t="shared" si="0"/>
        <v>0.3125</v>
      </c>
      <c r="G28" s="24"/>
    </row>
    <row r="29" spans="1:7" ht="12.75">
      <c r="A29" s="24"/>
      <c r="B29" s="9" t="s">
        <v>6</v>
      </c>
      <c r="C29" s="10">
        <v>0.8333333333333334</v>
      </c>
      <c r="D29" s="10">
        <v>0.16666666666666666</v>
      </c>
      <c r="E29" s="10">
        <v>0</v>
      </c>
      <c r="F29" s="48">
        <f t="shared" si="0"/>
        <v>0.33333333333333326</v>
      </c>
      <c r="G29" s="24"/>
    </row>
    <row r="30" spans="1:7" ht="12.75">
      <c r="A30" s="24"/>
      <c r="B30" s="9" t="s">
        <v>15</v>
      </c>
      <c r="C30" s="10">
        <v>0.9166666666666666</v>
      </c>
      <c r="D30" s="10">
        <v>0.2916666666666667</v>
      </c>
      <c r="E30" s="10">
        <v>0.020833333333333332</v>
      </c>
      <c r="F30" s="48">
        <f t="shared" si="0"/>
        <v>0.35416666666666663</v>
      </c>
      <c r="G30" s="24"/>
    </row>
    <row r="31" spans="1:7" ht="12.75">
      <c r="A31" s="24"/>
      <c r="B31" s="24"/>
      <c r="C31" s="24"/>
      <c r="D31" s="24"/>
      <c r="E31" s="24"/>
      <c r="F31" s="24"/>
      <c r="G31" s="24"/>
    </row>
    <row r="32" spans="1:7" ht="12.75">
      <c r="A32" s="24"/>
      <c r="B32" s="24"/>
      <c r="C32" s="24"/>
      <c r="D32" s="24"/>
      <c r="E32" s="24"/>
      <c r="F32" s="24"/>
      <c r="G32" s="24"/>
    </row>
  </sheetData>
  <mergeCells count="4">
    <mergeCell ref="B3:F3"/>
    <mergeCell ref="B10:F10"/>
    <mergeCell ref="B22:F22"/>
    <mergeCell ref="A1:G1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F4" sqref="F4"/>
    </sheetView>
  </sheetViews>
  <sheetFormatPr defaultColWidth="11.421875" defaultRowHeight="12.75"/>
  <cols>
    <col min="6" max="6" width="13.28125" style="0" customWidth="1"/>
  </cols>
  <sheetData>
    <row r="1" spans="1:7" ht="13.5" thickBot="1">
      <c r="A1" s="74" t="s">
        <v>34</v>
      </c>
      <c r="B1" s="75"/>
      <c r="C1" s="75"/>
      <c r="D1" s="75"/>
      <c r="E1" s="75"/>
      <c r="F1" s="75"/>
      <c r="G1" s="76"/>
    </row>
    <row r="3" spans="2:6" ht="12.75">
      <c r="B3" s="49" t="s">
        <v>21</v>
      </c>
      <c r="C3" s="49" t="s">
        <v>22</v>
      </c>
      <c r="D3" s="49" t="s">
        <v>0</v>
      </c>
      <c r="E3" s="49" t="s">
        <v>1</v>
      </c>
      <c r="F3" s="49" t="s">
        <v>17</v>
      </c>
    </row>
    <row r="4" spans="2:6" ht="12.75">
      <c r="B4" s="77">
        <v>37678</v>
      </c>
      <c r="C4" s="9" t="s">
        <v>7</v>
      </c>
      <c r="D4" s="10">
        <v>0.3333333333333333</v>
      </c>
      <c r="E4" s="10">
        <v>0.7083333333333334</v>
      </c>
      <c r="F4" s="51"/>
    </row>
    <row r="5" spans="2:6" ht="12.75">
      <c r="B5" s="78"/>
      <c r="C5" s="9" t="s">
        <v>3</v>
      </c>
      <c r="D5" s="10">
        <v>0.5</v>
      </c>
      <c r="E5" s="10">
        <v>0.8333333333333334</v>
      </c>
      <c r="F5" s="51"/>
    </row>
    <row r="6" spans="2:6" ht="12.75">
      <c r="B6" s="78"/>
      <c r="C6" s="9" t="s">
        <v>4</v>
      </c>
      <c r="D6" s="10">
        <v>0.6666666666666666</v>
      </c>
      <c r="E6" s="10">
        <v>1</v>
      </c>
      <c r="F6" s="51"/>
    </row>
    <row r="7" spans="2:6" ht="12.75">
      <c r="B7" s="78"/>
      <c r="C7" s="9" t="s">
        <v>5</v>
      </c>
      <c r="D7" s="10">
        <v>0.8125</v>
      </c>
      <c r="E7" s="10">
        <v>0.16666666666666666</v>
      </c>
      <c r="F7" s="51"/>
    </row>
    <row r="8" spans="2:6" ht="12.75">
      <c r="B8" s="78"/>
      <c r="C8" s="9" t="s">
        <v>6</v>
      </c>
      <c r="D8" s="10">
        <v>0</v>
      </c>
      <c r="E8" s="10">
        <v>0.3541666666666667</v>
      </c>
      <c r="F8" s="51"/>
    </row>
    <row r="9" spans="2:6" ht="12.75">
      <c r="B9" s="77">
        <v>37679</v>
      </c>
      <c r="C9" s="9" t="s">
        <v>7</v>
      </c>
      <c r="D9" s="10">
        <v>0.3333333333333333</v>
      </c>
      <c r="E9" s="10">
        <v>0.7083333333333334</v>
      </c>
      <c r="F9" s="51"/>
    </row>
    <row r="10" spans="2:6" ht="12.75">
      <c r="B10" s="78"/>
      <c r="C10" s="9" t="s">
        <v>3</v>
      </c>
      <c r="D10" s="10">
        <v>0.5</v>
      </c>
      <c r="E10" s="10">
        <v>0.8333333333333334</v>
      </c>
      <c r="F10" s="51"/>
    </row>
    <row r="11" spans="2:6" ht="12.75">
      <c r="B11" s="78"/>
      <c r="C11" s="9" t="s">
        <v>4</v>
      </c>
      <c r="D11" s="10">
        <v>0.6666666666666666</v>
      </c>
      <c r="E11" s="10">
        <v>1</v>
      </c>
      <c r="F11" s="51"/>
    </row>
    <row r="12" spans="2:6" ht="12.75">
      <c r="B12" s="78"/>
      <c r="C12" s="9" t="s">
        <v>5</v>
      </c>
      <c r="D12" s="10">
        <v>0.8125</v>
      </c>
      <c r="E12" s="10">
        <v>0.16666666666666666</v>
      </c>
      <c r="F12" s="51"/>
    </row>
    <row r="13" spans="2:6" ht="12.75">
      <c r="B13" s="78"/>
      <c r="C13" s="9" t="s">
        <v>6</v>
      </c>
      <c r="D13" s="10">
        <v>0</v>
      </c>
      <c r="E13" s="10">
        <v>0.3541666666666667</v>
      </c>
      <c r="F13" s="51"/>
    </row>
    <row r="14" spans="2:6" ht="12.75">
      <c r="B14" s="79">
        <v>37680</v>
      </c>
      <c r="C14" s="9" t="s">
        <v>6</v>
      </c>
      <c r="D14" s="10">
        <v>0.3333333333333333</v>
      </c>
      <c r="E14" s="10">
        <v>0.7083333333333334</v>
      </c>
      <c r="F14" s="51"/>
    </row>
    <row r="15" spans="2:6" ht="12.75">
      <c r="B15" s="80"/>
      <c r="C15" s="9" t="s">
        <v>15</v>
      </c>
      <c r="D15" s="10">
        <v>0.5</v>
      </c>
      <c r="E15" s="10">
        <v>0.8333333333333334</v>
      </c>
      <c r="F15" s="51"/>
    </row>
    <row r="16" spans="2:6" ht="12.75">
      <c r="B16" s="80"/>
      <c r="C16" s="9" t="s">
        <v>16</v>
      </c>
      <c r="D16" s="10">
        <v>0.6666666666666666</v>
      </c>
      <c r="E16" s="10">
        <v>1</v>
      </c>
      <c r="F16" s="51"/>
    </row>
    <row r="17" spans="2:6" ht="12.75">
      <c r="B17" s="80"/>
      <c r="C17" s="9" t="s">
        <v>29</v>
      </c>
      <c r="D17" s="10">
        <v>0.8125</v>
      </c>
      <c r="E17" s="10">
        <v>0.16666666666666666</v>
      </c>
      <c r="F17" s="51"/>
    </row>
    <row r="18" spans="2:6" ht="12.75">
      <c r="B18" s="81"/>
      <c r="C18" s="9" t="s">
        <v>30</v>
      </c>
      <c r="D18" s="10">
        <v>0</v>
      </c>
      <c r="E18" s="10">
        <v>0.3541666666666667</v>
      </c>
      <c r="F18" s="51"/>
    </row>
    <row r="20" spans="2:4" ht="13.5" thickBot="1">
      <c r="B20" s="72" t="s">
        <v>31</v>
      </c>
      <c r="C20" s="73"/>
      <c r="D20" s="73"/>
    </row>
    <row r="22" spans="2:3" ht="12.75">
      <c r="B22" s="49" t="s">
        <v>22</v>
      </c>
      <c r="C22" s="49" t="s">
        <v>17</v>
      </c>
    </row>
    <row r="23" spans="2:3" ht="12.75">
      <c r="B23" s="9" t="s">
        <v>6</v>
      </c>
      <c r="C23" s="51"/>
    </row>
    <row r="24" spans="2:3" ht="12.75">
      <c r="B24" s="9" t="s">
        <v>15</v>
      </c>
      <c r="C24" s="51"/>
    </row>
    <row r="25" spans="2:3" ht="12.75">
      <c r="B25" s="9" t="s">
        <v>4</v>
      </c>
      <c r="C25" s="51"/>
    </row>
    <row r="26" spans="2:3" ht="12.75">
      <c r="B26" s="9" t="s">
        <v>29</v>
      </c>
      <c r="C26" s="51"/>
    </row>
    <row r="27" spans="2:3" ht="12.75">
      <c r="B27" s="9" t="s">
        <v>30</v>
      </c>
      <c r="C27" s="51"/>
    </row>
    <row r="28" spans="2:3" ht="12.75">
      <c r="B28" s="9" t="s">
        <v>3</v>
      </c>
      <c r="C28" s="51"/>
    </row>
    <row r="29" spans="2:3" ht="12.75">
      <c r="B29" s="9" t="s">
        <v>16</v>
      </c>
      <c r="C29" s="51"/>
    </row>
    <row r="30" spans="2:3" ht="12.75">
      <c r="B30" s="9" t="s">
        <v>5</v>
      </c>
      <c r="C30" s="51"/>
    </row>
    <row r="31" spans="2:3" ht="12.75">
      <c r="B31" s="9" t="s">
        <v>7</v>
      </c>
      <c r="C31" s="51"/>
    </row>
  </sheetData>
  <mergeCells count="5">
    <mergeCell ref="B20:D20"/>
    <mergeCell ref="A1:G1"/>
    <mergeCell ref="B4:B8"/>
    <mergeCell ref="B9:B13"/>
    <mergeCell ref="B14:B18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C15" sqref="C15"/>
    </sheetView>
  </sheetViews>
  <sheetFormatPr defaultColWidth="11.421875" defaultRowHeight="12.75"/>
  <cols>
    <col min="6" max="6" width="13.28125" style="0" customWidth="1"/>
  </cols>
  <sheetData>
    <row r="1" spans="1:7" ht="13.5" thickBot="1">
      <c r="A1" s="74" t="s">
        <v>34</v>
      </c>
      <c r="B1" s="71"/>
      <c r="C1" s="71"/>
      <c r="D1" s="71"/>
      <c r="E1" s="71"/>
      <c r="F1" s="71"/>
      <c r="G1" s="82"/>
    </row>
    <row r="3" spans="2:6" ht="12.75">
      <c r="B3" s="44" t="s">
        <v>21</v>
      </c>
      <c r="C3" s="44" t="s">
        <v>22</v>
      </c>
      <c r="D3" s="44" t="s">
        <v>0</v>
      </c>
      <c r="E3" s="44" t="s">
        <v>1</v>
      </c>
      <c r="F3" s="44" t="s">
        <v>17</v>
      </c>
    </row>
    <row r="4" spans="2:6" ht="12.75">
      <c r="B4" s="77">
        <v>37678</v>
      </c>
      <c r="C4" s="9" t="s">
        <v>7</v>
      </c>
      <c r="D4" s="10">
        <v>0.3333333333333333</v>
      </c>
      <c r="E4" s="10">
        <v>0.7083333333333334</v>
      </c>
      <c r="F4" s="40">
        <f>IF(E4&lt;D4,E4-D4+1,E4-D4)</f>
        <v>0.37500000000000006</v>
      </c>
    </row>
    <row r="5" spans="2:6" ht="12.75">
      <c r="B5" s="78"/>
      <c r="C5" s="9" t="s">
        <v>3</v>
      </c>
      <c r="D5" s="10">
        <v>0.5</v>
      </c>
      <c r="E5" s="10">
        <v>0.8333333333333334</v>
      </c>
      <c r="F5" s="40">
        <f aca="true" t="shared" si="0" ref="F5:F18">IF(E5&lt;D5,E5-D5+1,E5-D5)</f>
        <v>0.33333333333333337</v>
      </c>
    </row>
    <row r="6" spans="2:6" ht="12.75">
      <c r="B6" s="78"/>
      <c r="C6" s="9" t="s">
        <v>4</v>
      </c>
      <c r="D6" s="10">
        <v>0.6666666666666666</v>
      </c>
      <c r="E6" s="10">
        <v>1</v>
      </c>
      <c r="F6" s="40">
        <f t="shared" si="0"/>
        <v>0.33333333333333337</v>
      </c>
    </row>
    <row r="7" spans="2:6" ht="12.75">
      <c r="B7" s="78"/>
      <c r="C7" s="9" t="s">
        <v>5</v>
      </c>
      <c r="D7" s="10">
        <v>0.8125</v>
      </c>
      <c r="E7" s="10">
        <v>0.16666666666666666</v>
      </c>
      <c r="F7" s="40">
        <f t="shared" si="0"/>
        <v>0.35416666666666663</v>
      </c>
    </row>
    <row r="8" spans="2:6" ht="12.75">
      <c r="B8" s="78"/>
      <c r="C8" s="9" t="s">
        <v>6</v>
      </c>
      <c r="D8" s="10">
        <v>0</v>
      </c>
      <c r="E8" s="10">
        <v>0.3541666666666667</v>
      </c>
      <c r="F8" s="40">
        <f t="shared" si="0"/>
        <v>0.3541666666666667</v>
      </c>
    </row>
    <row r="9" spans="2:6" ht="12.75">
      <c r="B9" s="77">
        <v>37679</v>
      </c>
      <c r="C9" s="9" t="s">
        <v>7</v>
      </c>
      <c r="D9" s="10">
        <v>0.3333333333333333</v>
      </c>
      <c r="E9" s="10">
        <v>0.7083333333333334</v>
      </c>
      <c r="F9" s="40">
        <f t="shared" si="0"/>
        <v>0.37500000000000006</v>
      </c>
    </row>
    <row r="10" spans="2:6" ht="12.75">
      <c r="B10" s="78"/>
      <c r="C10" s="9" t="s">
        <v>3</v>
      </c>
      <c r="D10" s="10">
        <v>0.5</v>
      </c>
      <c r="E10" s="10">
        <v>0.8333333333333334</v>
      </c>
      <c r="F10" s="40">
        <f t="shared" si="0"/>
        <v>0.33333333333333337</v>
      </c>
    </row>
    <row r="11" spans="2:6" ht="12.75">
      <c r="B11" s="78"/>
      <c r="C11" s="9" t="s">
        <v>4</v>
      </c>
      <c r="D11" s="10">
        <v>0.6666666666666666</v>
      </c>
      <c r="E11" s="10">
        <v>1</v>
      </c>
      <c r="F11" s="40">
        <f t="shared" si="0"/>
        <v>0.33333333333333337</v>
      </c>
    </row>
    <row r="12" spans="2:6" ht="12.75">
      <c r="B12" s="78"/>
      <c r="C12" s="9" t="s">
        <v>5</v>
      </c>
      <c r="D12" s="10">
        <v>0.8125</v>
      </c>
      <c r="E12" s="10">
        <v>0.16666666666666666</v>
      </c>
      <c r="F12" s="40">
        <f t="shared" si="0"/>
        <v>0.35416666666666663</v>
      </c>
    </row>
    <row r="13" spans="2:6" ht="12.75">
      <c r="B13" s="78"/>
      <c r="C13" s="9" t="s">
        <v>6</v>
      </c>
      <c r="D13" s="10">
        <v>0</v>
      </c>
      <c r="E13" s="10">
        <v>0.3541666666666667</v>
      </c>
      <c r="F13" s="40">
        <f t="shared" si="0"/>
        <v>0.3541666666666667</v>
      </c>
    </row>
    <row r="14" spans="2:6" ht="12.75">
      <c r="B14" s="79">
        <v>37680</v>
      </c>
      <c r="C14" s="9" t="s">
        <v>6</v>
      </c>
      <c r="D14" s="10">
        <v>0.3333333333333333</v>
      </c>
      <c r="E14" s="10">
        <v>0.7083333333333334</v>
      </c>
      <c r="F14" s="40">
        <f t="shared" si="0"/>
        <v>0.37500000000000006</v>
      </c>
    </row>
    <row r="15" spans="2:6" ht="12.75">
      <c r="B15" s="80"/>
      <c r="C15" s="9" t="s">
        <v>15</v>
      </c>
      <c r="D15" s="10">
        <v>0.5</v>
      </c>
      <c r="E15" s="10">
        <v>0.8333333333333334</v>
      </c>
      <c r="F15" s="40">
        <f t="shared" si="0"/>
        <v>0.33333333333333337</v>
      </c>
    </row>
    <row r="16" spans="2:11" ht="12.75">
      <c r="B16" s="80"/>
      <c r="C16" s="9" t="s">
        <v>16</v>
      </c>
      <c r="D16" s="10">
        <v>0.6666666666666666</v>
      </c>
      <c r="E16" s="10">
        <v>1</v>
      </c>
      <c r="F16" s="40">
        <f t="shared" si="0"/>
        <v>0.33333333333333337</v>
      </c>
      <c r="K16" s="55"/>
    </row>
    <row r="17" spans="2:11" ht="12.75">
      <c r="B17" s="80"/>
      <c r="C17" s="9" t="s">
        <v>29</v>
      </c>
      <c r="D17" s="10">
        <v>0.8125</v>
      </c>
      <c r="E17" s="10">
        <v>0.16666666666666666</v>
      </c>
      <c r="F17" s="40">
        <f t="shared" si="0"/>
        <v>0.35416666666666663</v>
      </c>
      <c r="K17" s="55"/>
    </row>
    <row r="18" spans="2:11" ht="12.75">
      <c r="B18" s="81"/>
      <c r="C18" s="9" t="s">
        <v>30</v>
      </c>
      <c r="D18" s="10">
        <v>0</v>
      </c>
      <c r="E18" s="10">
        <v>0.3541666666666667</v>
      </c>
      <c r="F18" s="40">
        <f t="shared" si="0"/>
        <v>0.3541666666666667</v>
      </c>
      <c r="K18" s="55"/>
    </row>
    <row r="19" ht="12.75">
      <c r="K19" s="55"/>
    </row>
    <row r="20" spans="2:11" ht="13.5" thickBot="1">
      <c r="B20" s="72" t="s">
        <v>31</v>
      </c>
      <c r="C20" s="73"/>
      <c r="D20" s="73"/>
      <c r="K20" s="55"/>
    </row>
    <row r="21" ht="12.75">
      <c r="K21" s="55"/>
    </row>
    <row r="22" spans="2:11" ht="12.75">
      <c r="B22" s="49" t="s">
        <v>22</v>
      </c>
      <c r="C22" s="49" t="s">
        <v>17</v>
      </c>
      <c r="K22" s="55"/>
    </row>
    <row r="23" spans="2:11" ht="12.75">
      <c r="B23" s="9" t="s">
        <v>6</v>
      </c>
      <c r="C23" s="50">
        <f>SUMIF($C$4:$C$18,B23,$F$4:$F$18)</f>
        <v>1.0833333333333335</v>
      </c>
      <c r="K23" s="55"/>
    </row>
    <row r="24" spans="2:11" ht="12.75">
      <c r="B24" s="9" t="s">
        <v>15</v>
      </c>
      <c r="C24" s="50">
        <f aca="true" t="shared" si="1" ref="C24:C31">SUMIF($C$4:$C$18,B24,$F$4:$F$18)</f>
        <v>0.33333333333333337</v>
      </c>
      <c r="K24" s="55"/>
    </row>
    <row r="25" spans="2:11" ht="12.75">
      <c r="B25" s="9" t="s">
        <v>4</v>
      </c>
      <c r="C25" s="50">
        <f t="shared" si="1"/>
        <v>0.6666666666666667</v>
      </c>
      <c r="K25" s="54"/>
    </row>
    <row r="26" spans="2:3" ht="12.75">
      <c r="B26" s="9" t="s">
        <v>29</v>
      </c>
      <c r="C26" s="50">
        <f t="shared" si="1"/>
        <v>0.35416666666666663</v>
      </c>
    </row>
    <row r="27" spans="2:3" ht="12.75">
      <c r="B27" s="9" t="s">
        <v>30</v>
      </c>
      <c r="C27" s="50">
        <f t="shared" si="1"/>
        <v>0.3541666666666667</v>
      </c>
    </row>
    <row r="28" spans="2:3" ht="12.75">
      <c r="B28" s="9" t="s">
        <v>3</v>
      </c>
      <c r="C28" s="50">
        <f t="shared" si="1"/>
        <v>0.6666666666666667</v>
      </c>
    </row>
    <row r="29" spans="2:3" ht="12.75">
      <c r="B29" s="9" t="s">
        <v>16</v>
      </c>
      <c r="C29" s="50">
        <f t="shared" si="1"/>
        <v>0.33333333333333337</v>
      </c>
    </row>
    <row r="30" spans="2:3" ht="12.75">
      <c r="B30" s="9" t="s">
        <v>5</v>
      </c>
      <c r="C30" s="50">
        <f t="shared" si="1"/>
        <v>0.7083333333333333</v>
      </c>
    </row>
    <row r="31" spans="2:3" ht="12.75">
      <c r="B31" s="9" t="s">
        <v>7</v>
      </c>
      <c r="C31" s="50">
        <f t="shared" si="1"/>
        <v>0.7500000000000001</v>
      </c>
    </row>
  </sheetData>
  <mergeCells count="5">
    <mergeCell ref="B20:D20"/>
    <mergeCell ref="A1:G1"/>
    <mergeCell ref="B4:B8"/>
    <mergeCell ref="B9:B13"/>
    <mergeCell ref="B14:B18"/>
  </mergeCells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E23" sqref="E23"/>
    </sheetView>
  </sheetViews>
  <sheetFormatPr defaultColWidth="11.421875" defaultRowHeight="12.75"/>
  <sheetData>
    <row r="1" spans="1:7" ht="13.5" thickBot="1">
      <c r="A1" s="74" t="s">
        <v>33</v>
      </c>
      <c r="B1" s="75"/>
      <c r="C1" s="75"/>
      <c r="D1" s="75"/>
      <c r="E1" s="75"/>
      <c r="F1" s="75"/>
      <c r="G1" s="76"/>
    </row>
    <row r="3" spans="2:6" ht="12.75">
      <c r="B3" s="44" t="s">
        <v>21</v>
      </c>
      <c r="C3" s="44" t="s">
        <v>22</v>
      </c>
      <c r="D3" s="44" t="s">
        <v>0</v>
      </c>
      <c r="E3" s="44" t="s">
        <v>1</v>
      </c>
      <c r="F3" s="44" t="s">
        <v>17</v>
      </c>
    </row>
    <row r="4" spans="2:6" ht="12.75">
      <c r="B4" s="77">
        <v>37678</v>
      </c>
      <c r="C4" s="9" t="s">
        <v>7</v>
      </c>
      <c r="D4" s="10">
        <v>0.3333333333333333</v>
      </c>
      <c r="E4" s="10">
        <v>0.7083333333333334</v>
      </c>
      <c r="F4" s="56">
        <f>IF(E4&lt;D4,E4-D4+1,E4-D4)</f>
        <v>0.37500000000000006</v>
      </c>
    </row>
    <row r="5" spans="2:6" ht="12.75">
      <c r="B5" s="78"/>
      <c r="C5" s="9" t="s">
        <v>3</v>
      </c>
      <c r="D5" s="10">
        <v>0.5</v>
      </c>
      <c r="E5" s="10">
        <v>0.8333333333333334</v>
      </c>
      <c r="F5" s="56">
        <f aca="true" t="shared" si="0" ref="F5:F18">IF(E5&lt;D5,E5-D5+1,E5-D5)</f>
        <v>0.33333333333333337</v>
      </c>
    </row>
    <row r="6" spans="2:6" ht="12.75">
      <c r="B6" s="78"/>
      <c r="C6" s="9" t="s">
        <v>4</v>
      </c>
      <c r="D6" s="10">
        <v>0.6666666666666666</v>
      </c>
      <c r="E6" s="10">
        <v>1</v>
      </c>
      <c r="F6" s="56">
        <f t="shared" si="0"/>
        <v>0.33333333333333337</v>
      </c>
    </row>
    <row r="7" spans="2:6" ht="12.75">
      <c r="B7" s="78"/>
      <c r="C7" s="9" t="s">
        <v>5</v>
      </c>
      <c r="D7" s="10">
        <v>0.8125</v>
      </c>
      <c r="E7" s="10">
        <v>0.16666666666666666</v>
      </c>
      <c r="F7" s="56">
        <f t="shared" si="0"/>
        <v>0.35416666666666663</v>
      </c>
    </row>
    <row r="8" spans="2:6" ht="12.75">
      <c r="B8" s="78"/>
      <c r="C8" s="9" t="s">
        <v>6</v>
      </c>
      <c r="D8" s="10">
        <v>0</v>
      </c>
      <c r="E8" s="10">
        <v>0.3541666666666667</v>
      </c>
      <c r="F8" s="56">
        <f t="shared" si="0"/>
        <v>0.3541666666666667</v>
      </c>
    </row>
    <row r="9" spans="2:6" ht="12.75">
      <c r="B9" s="77">
        <v>37679</v>
      </c>
      <c r="C9" s="9" t="s">
        <v>7</v>
      </c>
      <c r="D9" s="10">
        <v>0.3333333333333333</v>
      </c>
      <c r="E9" s="10">
        <v>0.7083333333333334</v>
      </c>
      <c r="F9" s="56">
        <f t="shared" si="0"/>
        <v>0.37500000000000006</v>
      </c>
    </row>
    <row r="10" spans="2:6" ht="12.75">
      <c r="B10" s="78"/>
      <c r="C10" s="9" t="s">
        <v>3</v>
      </c>
      <c r="D10" s="10">
        <v>0.5</v>
      </c>
      <c r="E10" s="10">
        <v>0.8333333333333334</v>
      </c>
      <c r="F10" s="56">
        <f t="shared" si="0"/>
        <v>0.33333333333333337</v>
      </c>
    </row>
    <row r="11" spans="2:6" ht="12.75">
      <c r="B11" s="78"/>
      <c r="C11" s="9" t="s">
        <v>4</v>
      </c>
      <c r="D11" s="10">
        <v>0.6666666666666666</v>
      </c>
      <c r="E11" s="10">
        <v>1</v>
      </c>
      <c r="F11" s="56">
        <f t="shared" si="0"/>
        <v>0.33333333333333337</v>
      </c>
    </row>
    <row r="12" spans="2:6" ht="12.75">
      <c r="B12" s="78"/>
      <c r="C12" s="9" t="s">
        <v>5</v>
      </c>
      <c r="D12" s="10">
        <v>0.8125</v>
      </c>
      <c r="E12" s="10">
        <v>0.16666666666666666</v>
      </c>
      <c r="F12" s="56">
        <f t="shared" si="0"/>
        <v>0.35416666666666663</v>
      </c>
    </row>
    <row r="13" spans="2:6" ht="12.75">
      <c r="B13" s="78"/>
      <c r="C13" s="9" t="s">
        <v>6</v>
      </c>
      <c r="D13" s="10">
        <v>0</v>
      </c>
      <c r="E13" s="10">
        <v>0.3541666666666667</v>
      </c>
      <c r="F13" s="56">
        <f t="shared" si="0"/>
        <v>0.3541666666666667</v>
      </c>
    </row>
    <row r="14" spans="2:6" ht="12.75">
      <c r="B14" s="79">
        <v>37680</v>
      </c>
      <c r="C14" s="9" t="s">
        <v>7</v>
      </c>
      <c r="D14" s="10">
        <v>0.3333333333333333</v>
      </c>
      <c r="E14" s="10">
        <v>0.7083333333333334</v>
      </c>
      <c r="F14" s="56">
        <f t="shared" si="0"/>
        <v>0.37500000000000006</v>
      </c>
    </row>
    <row r="15" spans="2:6" ht="12.75">
      <c r="B15" s="80"/>
      <c r="C15" s="9" t="s">
        <v>15</v>
      </c>
      <c r="D15" s="10">
        <v>0.5</v>
      </c>
      <c r="E15" s="10">
        <v>0.8333333333333334</v>
      </c>
      <c r="F15" s="56">
        <f t="shared" si="0"/>
        <v>0.33333333333333337</v>
      </c>
    </row>
    <row r="16" spans="2:6" ht="12.75">
      <c r="B16" s="80"/>
      <c r="C16" s="9" t="s">
        <v>16</v>
      </c>
      <c r="D16" s="10">
        <v>0.6666666666666666</v>
      </c>
      <c r="E16" s="10">
        <v>1</v>
      </c>
      <c r="F16" s="56">
        <f t="shared" si="0"/>
        <v>0.33333333333333337</v>
      </c>
    </row>
    <row r="17" spans="2:6" ht="12.75">
      <c r="B17" s="80"/>
      <c r="C17" s="9" t="s">
        <v>29</v>
      </c>
      <c r="D17" s="10">
        <v>0.8125</v>
      </c>
      <c r="E17" s="10">
        <v>0.16666666666666666</v>
      </c>
      <c r="F17" s="56">
        <f t="shared" si="0"/>
        <v>0.35416666666666663</v>
      </c>
    </row>
    <row r="18" spans="2:6" ht="12.75">
      <c r="B18" s="81"/>
      <c r="C18" s="9" t="s">
        <v>30</v>
      </c>
      <c r="D18" s="10">
        <v>0</v>
      </c>
      <c r="E18" s="10">
        <v>0.3541666666666667</v>
      </c>
      <c r="F18" s="56">
        <f t="shared" si="0"/>
        <v>0.3541666666666667</v>
      </c>
    </row>
    <row r="20" spans="2:6" ht="13.5" thickBot="1">
      <c r="B20" s="72" t="s">
        <v>35</v>
      </c>
      <c r="C20" s="72"/>
      <c r="D20" s="72"/>
      <c r="E20" s="72"/>
      <c r="F20" s="72"/>
    </row>
    <row r="22" spans="2:6" ht="12.75">
      <c r="B22" s="49" t="s">
        <v>36</v>
      </c>
      <c r="D22" s="49" t="s">
        <v>22</v>
      </c>
      <c r="E22" s="49" t="s">
        <v>17</v>
      </c>
      <c r="F22" s="49" t="s">
        <v>37</v>
      </c>
    </row>
    <row r="23" spans="2:6" ht="12.75">
      <c r="B23" s="57">
        <v>18.5</v>
      </c>
      <c r="D23" s="9" t="s">
        <v>6</v>
      </c>
      <c r="E23" s="51"/>
      <c r="F23" s="31"/>
    </row>
    <row r="24" spans="4:6" ht="12.75">
      <c r="D24" s="9" t="s">
        <v>15</v>
      </c>
      <c r="E24" s="51"/>
      <c r="F24" s="31"/>
    </row>
    <row r="25" spans="4:6" ht="12.75">
      <c r="D25" s="9" t="s">
        <v>4</v>
      </c>
      <c r="E25" s="51"/>
      <c r="F25" s="31"/>
    </row>
    <row r="26" spans="4:6" ht="12.75">
      <c r="D26" s="9" t="s">
        <v>29</v>
      </c>
      <c r="E26" s="51"/>
      <c r="F26" s="31"/>
    </row>
    <row r="27" spans="4:6" ht="12.75">
      <c r="D27" s="9" t="s">
        <v>30</v>
      </c>
      <c r="E27" s="51"/>
      <c r="F27" s="31"/>
    </row>
    <row r="28" spans="4:6" ht="12.75">
      <c r="D28" s="9" t="s">
        <v>3</v>
      </c>
      <c r="E28" s="51"/>
      <c r="F28" s="31"/>
    </row>
    <row r="29" spans="4:6" ht="12.75">
      <c r="D29" s="9" t="s">
        <v>16</v>
      </c>
      <c r="E29" s="51"/>
      <c r="F29" s="31"/>
    </row>
    <row r="30" spans="4:6" ht="12.75">
      <c r="D30" s="9" t="s">
        <v>5</v>
      </c>
      <c r="E30" s="51"/>
      <c r="F30" s="31"/>
    </row>
    <row r="31" spans="4:6" ht="12.75">
      <c r="D31" s="9" t="s">
        <v>7</v>
      </c>
      <c r="E31" s="51"/>
      <c r="F31" s="31"/>
    </row>
  </sheetData>
  <mergeCells count="5">
    <mergeCell ref="A1:G1"/>
    <mergeCell ref="B20:F20"/>
    <mergeCell ref="B4:B8"/>
    <mergeCell ref="B9:B13"/>
    <mergeCell ref="B14:B18"/>
  </mergeCells>
  <printOptions/>
  <pageMargins left="0.75" right="0.75" top="1" bottom="1" header="0.4921259845" footer="0.492125984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E23" sqref="E23"/>
    </sheetView>
  </sheetViews>
  <sheetFormatPr defaultColWidth="11.421875" defaultRowHeight="12.75"/>
  <sheetData>
    <row r="1" spans="1:7" ht="13.5" thickBot="1">
      <c r="A1" s="74" t="s">
        <v>33</v>
      </c>
      <c r="B1" s="75"/>
      <c r="C1" s="75"/>
      <c r="D1" s="75"/>
      <c r="E1" s="75"/>
      <c r="F1" s="75"/>
      <c r="G1" s="76"/>
    </row>
    <row r="3" spans="2:6" ht="12.75">
      <c r="B3" s="44" t="s">
        <v>21</v>
      </c>
      <c r="C3" s="44" t="s">
        <v>22</v>
      </c>
      <c r="D3" s="44" t="s">
        <v>0</v>
      </c>
      <c r="E3" s="44" t="s">
        <v>1</v>
      </c>
      <c r="F3" s="44" t="s">
        <v>17</v>
      </c>
    </row>
    <row r="4" spans="2:6" ht="12.75">
      <c r="B4" s="77">
        <v>37678</v>
      </c>
      <c r="C4" s="9" t="s">
        <v>7</v>
      </c>
      <c r="D4" s="10">
        <v>0.3333333333333333</v>
      </c>
      <c r="E4" s="10">
        <v>0.7083333333333334</v>
      </c>
      <c r="F4" s="56">
        <f>IF(E4&lt;D4,E4-D4+1,E4-D4)</f>
        <v>0.37500000000000006</v>
      </c>
    </row>
    <row r="5" spans="2:6" ht="12.75">
      <c r="B5" s="78"/>
      <c r="C5" s="9" t="s">
        <v>3</v>
      </c>
      <c r="D5" s="10">
        <v>0.5</v>
      </c>
      <c r="E5" s="10">
        <v>0.8333333333333334</v>
      </c>
      <c r="F5" s="56">
        <f aca="true" t="shared" si="0" ref="F5:F18">IF(E5&lt;D5,E5-D5+1,E5-D5)</f>
        <v>0.33333333333333337</v>
      </c>
    </row>
    <row r="6" spans="2:6" ht="12.75">
      <c r="B6" s="78"/>
      <c r="C6" s="9" t="s">
        <v>4</v>
      </c>
      <c r="D6" s="10">
        <v>0.6666666666666666</v>
      </c>
      <c r="E6" s="10">
        <v>1</v>
      </c>
      <c r="F6" s="56">
        <f t="shared" si="0"/>
        <v>0.33333333333333337</v>
      </c>
    </row>
    <row r="7" spans="2:6" ht="12.75">
      <c r="B7" s="78"/>
      <c r="C7" s="9" t="s">
        <v>5</v>
      </c>
      <c r="D7" s="10">
        <v>0.8125</v>
      </c>
      <c r="E7" s="10">
        <v>0.16666666666666666</v>
      </c>
      <c r="F7" s="56">
        <f t="shared" si="0"/>
        <v>0.35416666666666663</v>
      </c>
    </row>
    <row r="8" spans="2:6" ht="12.75">
      <c r="B8" s="78"/>
      <c r="C8" s="9" t="s">
        <v>6</v>
      </c>
      <c r="D8" s="10">
        <v>0</v>
      </c>
      <c r="E8" s="10">
        <v>0.3541666666666667</v>
      </c>
      <c r="F8" s="56">
        <f t="shared" si="0"/>
        <v>0.3541666666666667</v>
      </c>
    </row>
    <row r="9" spans="2:6" ht="12.75">
      <c r="B9" s="77">
        <v>37679</v>
      </c>
      <c r="C9" s="9" t="s">
        <v>7</v>
      </c>
      <c r="D9" s="10">
        <v>0.3333333333333333</v>
      </c>
      <c r="E9" s="10">
        <v>0.7083333333333334</v>
      </c>
      <c r="F9" s="56">
        <f t="shared" si="0"/>
        <v>0.37500000000000006</v>
      </c>
    </row>
    <row r="10" spans="2:6" ht="12.75">
      <c r="B10" s="78"/>
      <c r="C10" s="9" t="s">
        <v>3</v>
      </c>
      <c r="D10" s="10">
        <v>0.5</v>
      </c>
      <c r="E10" s="10">
        <v>0.8333333333333334</v>
      </c>
      <c r="F10" s="56">
        <f t="shared" si="0"/>
        <v>0.33333333333333337</v>
      </c>
    </row>
    <row r="11" spans="2:6" ht="12.75">
      <c r="B11" s="78"/>
      <c r="C11" s="9" t="s">
        <v>4</v>
      </c>
      <c r="D11" s="10">
        <v>0.6666666666666666</v>
      </c>
      <c r="E11" s="10">
        <v>1</v>
      </c>
      <c r="F11" s="56">
        <f t="shared" si="0"/>
        <v>0.33333333333333337</v>
      </c>
    </row>
    <row r="12" spans="2:6" ht="12.75">
      <c r="B12" s="78"/>
      <c r="C12" s="9" t="s">
        <v>5</v>
      </c>
      <c r="D12" s="10">
        <v>0.8125</v>
      </c>
      <c r="E12" s="10">
        <v>0.16666666666666666</v>
      </c>
      <c r="F12" s="56">
        <f t="shared" si="0"/>
        <v>0.35416666666666663</v>
      </c>
    </row>
    <row r="13" spans="2:6" ht="12.75">
      <c r="B13" s="78"/>
      <c r="C13" s="9" t="s">
        <v>6</v>
      </c>
      <c r="D13" s="10">
        <v>0</v>
      </c>
      <c r="E13" s="10">
        <v>0.3541666666666667</v>
      </c>
      <c r="F13" s="56">
        <f t="shared" si="0"/>
        <v>0.3541666666666667</v>
      </c>
    </row>
    <row r="14" spans="2:6" ht="12.75">
      <c r="B14" s="79">
        <v>37680</v>
      </c>
      <c r="C14" s="9" t="s">
        <v>7</v>
      </c>
      <c r="D14" s="10">
        <v>0.3333333333333333</v>
      </c>
      <c r="E14" s="10">
        <v>0.7083333333333334</v>
      </c>
      <c r="F14" s="56">
        <f t="shared" si="0"/>
        <v>0.37500000000000006</v>
      </c>
    </row>
    <row r="15" spans="2:6" ht="12.75">
      <c r="B15" s="80"/>
      <c r="C15" s="9" t="s">
        <v>15</v>
      </c>
      <c r="D15" s="10">
        <v>0.5</v>
      </c>
      <c r="E15" s="10">
        <v>0.8333333333333334</v>
      </c>
      <c r="F15" s="56">
        <f t="shared" si="0"/>
        <v>0.33333333333333337</v>
      </c>
    </row>
    <row r="16" spans="2:6" ht="12.75">
      <c r="B16" s="80"/>
      <c r="C16" s="9" t="s">
        <v>16</v>
      </c>
      <c r="D16" s="10">
        <v>0.6666666666666666</v>
      </c>
      <c r="E16" s="10">
        <v>1</v>
      </c>
      <c r="F16" s="56">
        <f t="shared" si="0"/>
        <v>0.33333333333333337</v>
      </c>
    </row>
    <row r="17" spans="2:6" ht="12.75">
      <c r="B17" s="80"/>
      <c r="C17" s="9" t="s">
        <v>29</v>
      </c>
      <c r="D17" s="10">
        <v>0.8125</v>
      </c>
      <c r="E17" s="10">
        <v>0.16666666666666666</v>
      </c>
      <c r="F17" s="56">
        <f t="shared" si="0"/>
        <v>0.35416666666666663</v>
      </c>
    </row>
    <row r="18" spans="2:6" ht="12.75">
      <c r="B18" s="81"/>
      <c r="C18" s="9" t="s">
        <v>30</v>
      </c>
      <c r="D18" s="10">
        <v>0</v>
      </c>
      <c r="E18" s="10">
        <v>0.3541666666666667</v>
      </c>
      <c r="F18" s="56">
        <f t="shared" si="0"/>
        <v>0.3541666666666667</v>
      </c>
    </row>
    <row r="20" spans="2:6" ht="13.5" thickBot="1">
      <c r="B20" s="72" t="s">
        <v>35</v>
      </c>
      <c r="C20" s="72"/>
      <c r="D20" s="72"/>
      <c r="E20" s="72"/>
      <c r="F20" s="72"/>
    </row>
    <row r="22" spans="2:6" ht="12.75">
      <c r="B22" s="49" t="s">
        <v>36</v>
      </c>
      <c r="D22" s="49" t="s">
        <v>22</v>
      </c>
      <c r="E22" s="49" t="s">
        <v>17</v>
      </c>
      <c r="F22" s="49" t="s">
        <v>37</v>
      </c>
    </row>
    <row r="23" spans="2:6" ht="12.75">
      <c r="B23" s="57">
        <v>18.5</v>
      </c>
      <c r="D23" s="9" t="s">
        <v>6</v>
      </c>
      <c r="E23" s="39">
        <f>SUMIF($C$4:$C$18,D23,$F$4:$F$18)*24</f>
        <v>17</v>
      </c>
      <c r="F23" s="58">
        <f>E23*$B$23</f>
        <v>314.5</v>
      </c>
    </row>
    <row r="24" spans="4:6" ht="12.75">
      <c r="D24" s="9" t="s">
        <v>15</v>
      </c>
      <c r="E24" s="39">
        <f aca="true" t="shared" si="1" ref="E24:E30">SUMIF($C$4:$C$18,D24,$F$4:$F$18)*24</f>
        <v>8</v>
      </c>
      <c r="F24" s="58">
        <f aca="true" t="shared" si="2" ref="F24:F31">E24*$B$23</f>
        <v>148</v>
      </c>
    </row>
    <row r="25" spans="4:6" ht="12.75">
      <c r="D25" s="9" t="s">
        <v>4</v>
      </c>
      <c r="E25" s="39">
        <f t="shared" si="1"/>
        <v>16</v>
      </c>
      <c r="F25" s="58">
        <f t="shared" si="2"/>
        <v>296</v>
      </c>
    </row>
    <row r="26" spans="4:6" ht="12.75">
      <c r="D26" s="9" t="s">
        <v>29</v>
      </c>
      <c r="E26" s="39">
        <f t="shared" si="1"/>
        <v>8.5</v>
      </c>
      <c r="F26" s="58">
        <f t="shared" si="2"/>
        <v>157.25</v>
      </c>
    </row>
    <row r="27" spans="4:6" ht="12.75">
      <c r="D27" s="9" t="s">
        <v>30</v>
      </c>
      <c r="E27" s="39">
        <f t="shared" si="1"/>
        <v>8.5</v>
      </c>
      <c r="F27" s="58">
        <f t="shared" si="2"/>
        <v>157.25</v>
      </c>
    </row>
    <row r="28" spans="4:6" ht="12.75">
      <c r="D28" s="9" t="s">
        <v>3</v>
      </c>
      <c r="E28" s="39">
        <f t="shared" si="1"/>
        <v>16</v>
      </c>
      <c r="F28" s="58">
        <f t="shared" si="2"/>
        <v>296</v>
      </c>
    </row>
    <row r="29" spans="4:6" ht="12.75">
      <c r="D29" s="9" t="s">
        <v>16</v>
      </c>
      <c r="E29" s="39">
        <f t="shared" si="1"/>
        <v>8</v>
      </c>
      <c r="F29" s="58">
        <f t="shared" si="2"/>
        <v>148</v>
      </c>
    </row>
    <row r="30" spans="4:6" ht="12.75">
      <c r="D30" s="9" t="s">
        <v>5</v>
      </c>
      <c r="E30" s="39">
        <f t="shared" si="1"/>
        <v>17</v>
      </c>
      <c r="F30" s="58">
        <f t="shared" si="2"/>
        <v>314.5</v>
      </c>
    </row>
    <row r="31" spans="4:6" ht="12.75">
      <c r="D31" s="9" t="s">
        <v>7</v>
      </c>
      <c r="E31" s="39">
        <f>SUMIF($C$4:$C$18,D31,$F$4:$F$18)*24</f>
        <v>27.000000000000007</v>
      </c>
      <c r="F31" s="58">
        <f t="shared" si="2"/>
        <v>499.5000000000001</v>
      </c>
    </row>
  </sheetData>
  <mergeCells count="5">
    <mergeCell ref="B20:F20"/>
    <mergeCell ref="A1:G1"/>
    <mergeCell ref="B4:B8"/>
    <mergeCell ref="B9:B13"/>
    <mergeCell ref="B14:B18"/>
  </mergeCells>
  <printOptions/>
  <pageMargins left="0.75" right="0.75" top="1" bottom="1" header="0.4921259845" footer="0.492125984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I33" sqref="I33"/>
    </sheetView>
  </sheetViews>
  <sheetFormatPr defaultColWidth="11.421875" defaultRowHeight="12.75"/>
  <sheetData>
    <row r="1" spans="1:6" ht="13.5" thickBot="1">
      <c r="A1" s="71" t="s">
        <v>27</v>
      </c>
      <c r="B1" s="75"/>
      <c r="C1" s="75"/>
      <c r="D1" s="75"/>
      <c r="E1" s="75"/>
      <c r="F1" s="75"/>
    </row>
    <row r="2" spans="1:6" ht="12.75">
      <c r="A2" s="24"/>
      <c r="B2" s="24"/>
      <c r="C2" s="24"/>
      <c r="D2" s="24"/>
      <c r="E2" s="24"/>
      <c r="F2" s="24"/>
    </row>
    <row r="3" spans="1:6" ht="31.5" customHeight="1">
      <c r="A3" s="24"/>
      <c r="B3" s="24"/>
      <c r="C3" s="37" t="s">
        <v>19</v>
      </c>
      <c r="D3" s="37" t="s">
        <v>20</v>
      </c>
      <c r="E3" s="24"/>
      <c r="F3" s="24"/>
    </row>
    <row r="4" spans="1:6" ht="12.75">
      <c r="A4" s="24"/>
      <c r="B4" s="35">
        <v>37676</v>
      </c>
      <c r="C4" s="10">
        <v>0.513888888888889</v>
      </c>
      <c r="D4" s="31"/>
      <c r="E4" s="24"/>
      <c r="F4" s="24"/>
    </row>
    <row r="5" spans="1:6" ht="12.75">
      <c r="A5" s="24"/>
      <c r="B5" s="35">
        <v>37677</v>
      </c>
      <c r="C5" s="10">
        <v>0.3333333333333333</v>
      </c>
      <c r="D5" s="31"/>
      <c r="E5" s="24"/>
      <c r="F5" s="24"/>
    </row>
    <row r="6" spans="1:6" ht="12.75">
      <c r="A6" s="24"/>
      <c r="B6" s="35">
        <v>37678</v>
      </c>
      <c r="C6" s="10">
        <v>0.22916666666666666</v>
      </c>
      <c r="D6" s="31"/>
      <c r="E6" s="24"/>
      <c r="F6" s="24"/>
    </row>
    <row r="7" spans="1:6" ht="12.75">
      <c r="A7" s="24"/>
      <c r="B7" s="35">
        <v>37679</v>
      </c>
      <c r="C7" s="31"/>
      <c r="D7" s="9">
        <v>7.5</v>
      </c>
      <c r="E7" s="24"/>
      <c r="F7" s="24"/>
    </row>
    <row r="8" spans="1:6" ht="12.75">
      <c r="A8" s="24"/>
      <c r="B8" s="35">
        <v>37680</v>
      </c>
      <c r="C8" s="31"/>
      <c r="D8" s="9">
        <v>9</v>
      </c>
      <c r="E8" s="24"/>
      <c r="F8" s="24"/>
    </row>
    <row r="9" spans="1:6" ht="12.75">
      <c r="A9" s="24"/>
      <c r="B9" s="35">
        <v>37681</v>
      </c>
      <c r="C9" s="32"/>
      <c r="D9" s="33">
        <v>6.75</v>
      </c>
      <c r="E9" s="24"/>
      <c r="F9" s="24"/>
    </row>
    <row r="10" spans="1:6" ht="13.5" thickBot="1">
      <c r="A10" s="24"/>
      <c r="B10" s="43"/>
      <c r="C10" s="43"/>
      <c r="D10" s="43"/>
      <c r="E10" s="24"/>
      <c r="F10" s="24"/>
    </row>
    <row r="11" spans="1:6" ht="13.5" thickBot="1">
      <c r="A11" s="24"/>
      <c r="B11" s="36" t="s">
        <v>17</v>
      </c>
      <c r="C11" s="34"/>
      <c r="D11" s="34"/>
      <c r="E11" s="24"/>
      <c r="F11" s="24"/>
    </row>
    <row r="12" spans="1:6" ht="12.75">
      <c r="A12" s="24"/>
      <c r="B12" s="24"/>
      <c r="C12" s="24"/>
      <c r="D12" s="24"/>
      <c r="E12" s="24"/>
      <c r="F12" s="24"/>
    </row>
    <row r="13" spans="1:6" ht="12.75">
      <c r="A13" s="24"/>
      <c r="B13" s="47"/>
      <c r="C13" s="47"/>
      <c r="D13" s="47"/>
      <c r="E13" s="24"/>
      <c r="F13" s="24"/>
    </row>
    <row r="14" spans="1:6" ht="12.75">
      <c r="A14" s="24"/>
      <c r="B14" s="47"/>
      <c r="C14" s="47"/>
      <c r="D14" s="47"/>
      <c r="E14" s="24"/>
      <c r="F14" s="24"/>
    </row>
    <row r="15" spans="2:4" ht="12.75">
      <c r="B15" s="38"/>
      <c r="C15" s="38"/>
      <c r="D15" s="38"/>
    </row>
    <row r="16" spans="2:4" ht="12.75">
      <c r="B16" s="38"/>
      <c r="C16" s="38"/>
      <c r="D16" s="38"/>
    </row>
    <row r="17" spans="2:4" ht="12.75">
      <c r="B17" s="38"/>
      <c r="C17" s="38"/>
      <c r="D17" s="38"/>
    </row>
    <row r="18" spans="2:4" ht="12.75">
      <c r="B18" s="38"/>
      <c r="C18" s="38"/>
      <c r="D18" s="38"/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H47" sqref="H47"/>
    </sheetView>
  </sheetViews>
  <sheetFormatPr defaultColWidth="11.421875" defaultRowHeight="12.75"/>
  <sheetData>
    <row r="1" spans="1:6" ht="13.5" thickBot="1">
      <c r="A1" s="71" t="s">
        <v>27</v>
      </c>
      <c r="B1" s="75"/>
      <c r="C1" s="75"/>
      <c r="D1" s="75"/>
      <c r="E1" s="75"/>
      <c r="F1" s="75"/>
    </row>
    <row r="2" spans="1:6" ht="12.75">
      <c r="A2" s="24"/>
      <c r="B2" s="24"/>
      <c r="C2" s="24"/>
      <c r="D2" s="24"/>
      <c r="E2" s="24"/>
      <c r="F2" s="24"/>
    </row>
    <row r="3" spans="1:6" ht="31.5" customHeight="1">
      <c r="A3" s="24"/>
      <c r="B3" s="24"/>
      <c r="C3" s="37" t="s">
        <v>19</v>
      </c>
      <c r="D3" s="37" t="s">
        <v>20</v>
      </c>
      <c r="E3" s="24"/>
      <c r="F3" s="24"/>
    </row>
    <row r="4" spans="1:6" ht="12.75">
      <c r="A4" s="24"/>
      <c r="B4" s="35">
        <v>37676</v>
      </c>
      <c r="C4" s="10">
        <v>0.513888888888889</v>
      </c>
      <c r="D4" s="39">
        <f>C4*24</f>
        <v>12.333333333333336</v>
      </c>
      <c r="E4" s="24"/>
      <c r="F4" s="24"/>
    </row>
    <row r="5" spans="1:6" ht="12.75">
      <c r="A5" s="24"/>
      <c r="B5" s="35">
        <v>37677</v>
      </c>
      <c r="C5" s="10">
        <v>0.3333333333333333</v>
      </c>
      <c r="D5" s="39">
        <f>C5*24</f>
        <v>8</v>
      </c>
      <c r="E5" s="24"/>
      <c r="F5" s="24"/>
    </row>
    <row r="6" spans="1:6" ht="12.75">
      <c r="A6" s="24"/>
      <c r="B6" s="35">
        <v>37678</v>
      </c>
      <c r="C6" s="10">
        <v>0.22916666666666666</v>
      </c>
      <c r="D6" s="39">
        <f>C6*24</f>
        <v>5.5</v>
      </c>
      <c r="E6" s="24"/>
      <c r="F6" s="24"/>
    </row>
    <row r="7" spans="1:6" ht="12.75">
      <c r="A7" s="24"/>
      <c r="B7" s="35">
        <v>37679</v>
      </c>
      <c r="C7" s="40">
        <f>D7/24</f>
        <v>0.3125</v>
      </c>
      <c r="D7" s="9">
        <v>7.5</v>
      </c>
      <c r="E7" s="24"/>
      <c r="F7" s="24"/>
    </row>
    <row r="8" spans="1:6" ht="12.75">
      <c r="A8" s="24"/>
      <c r="B8" s="35">
        <v>37680</v>
      </c>
      <c r="C8" s="40">
        <f>D8/24</f>
        <v>0.375</v>
      </c>
      <c r="D8" s="9">
        <v>9</v>
      </c>
      <c r="E8" s="24"/>
      <c r="F8" s="24"/>
    </row>
    <row r="9" spans="1:6" ht="12.75">
      <c r="A9" s="24"/>
      <c r="B9" s="35">
        <v>37681</v>
      </c>
      <c r="C9" s="40">
        <f>D9/24</f>
        <v>0.28125</v>
      </c>
      <c r="D9" s="33">
        <v>6.75</v>
      </c>
      <c r="E9" s="24"/>
      <c r="F9" s="24"/>
    </row>
    <row r="10" spans="1:6" ht="13.5" thickBot="1">
      <c r="A10" s="24"/>
      <c r="B10" s="43"/>
      <c r="C10" s="43"/>
      <c r="D10" s="43"/>
      <c r="E10" s="24"/>
      <c r="F10" s="24"/>
    </row>
    <row r="11" spans="1:6" ht="13.5" thickBot="1">
      <c r="A11" s="24"/>
      <c r="B11" s="36" t="s">
        <v>18</v>
      </c>
      <c r="C11" s="41">
        <f>SUM(C4:C9)</f>
        <v>2.0451388888888893</v>
      </c>
      <c r="D11" s="42">
        <f>SUM(D4:D9)</f>
        <v>49.083333333333336</v>
      </c>
      <c r="E11" s="24"/>
      <c r="F11" s="24"/>
    </row>
    <row r="12" spans="1:6" ht="12.75">
      <c r="A12" s="24"/>
      <c r="B12" s="24"/>
      <c r="C12" s="24"/>
      <c r="D12" s="24"/>
      <c r="E12" s="24"/>
      <c r="F12" s="24"/>
    </row>
    <row r="13" spans="1:6" ht="12.75">
      <c r="A13" s="24"/>
      <c r="B13" s="24"/>
      <c r="C13" s="24"/>
      <c r="D13" s="24"/>
      <c r="E13" s="24"/>
      <c r="F13" s="24"/>
    </row>
    <row r="14" spans="1:6" ht="12.75">
      <c r="A14" s="24"/>
      <c r="B14" s="24"/>
      <c r="C14" s="24"/>
      <c r="D14" s="24"/>
      <c r="E14" s="24"/>
      <c r="F14" s="24"/>
    </row>
  </sheetData>
  <mergeCells count="1">
    <mergeCell ref="A1:F1"/>
  </mergeCell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Mochmann</dc:creator>
  <cp:keywords/>
  <dc:description/>
  <cp:lastModifiedBy>Oliver Mochmann</cp:lastModifiedBy>
  <dcterms:created xsi:type="dcterms:W3CDTF">2002-12-10T11:40:32Z</dcterms:created>
  <dcterms:modified xsi:type="dcterms:W3CDTF">2005-08-26T11:29:01Z</dcterms:modified>
  <cp:category/>
  <cp:version/>
  <cp:contentType/>
  <cp:contentStatus/>
</cp:coreProperties>
</file>