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3995" windowHeight="10230" activeTab="0"/>
  </bookViews>
  <sheets>
    <sheet name="Kaufhaus" sheetId="1" r:id="rId1"/>
    <sheet name="EU" sheetId="2" r:id="rId2"/>
    <sheet name="Preissenkung" sheetId="3" r:id="rId3"/>
    <sheet name="Persönlich" sheetId="4" r:id="rId4"/>
    <sheet name="Ausblenden" sheetId="5" r:id="rId5"/>
    <sheet name="Kredit" sheetId="6" r:id="rId6"/>
    <sheet name="Mitarbeiter" sheetId="7" r:id="rId7"/>
    <sheet name="Geburtstag" sheetId="8" r:id="rId8"/>
    <sheet name="Pivot" sheetId="9" r:id="rId9"/>
    <sheet name="Finanz" sheetId="10" r:id="rId10"/>
    <sheet name="Private Ausgaben" sheetId="11" r:id="rId11"/>
    <sheet name="Firmenhandy" sheetId="12" r:id="rId12"/>
    <sheet name="Diagramm" sheetId="13" r:id="rId13"/>
    <sheet name="Wenn()-Funktion" sheetId="14" r:id="rId14"/>
    <sheet name="Schutz" sheetId="15" r:id="rId15"/>
    <sheet name="Zeitrechnung" sheetId="16" r:id="rId16"/>
  </sheets>
  <definedNames/>
  <calcPr fullCalcOnLoad="1"/>
</workbook>
</file>

<file path=xl/sharedStrings.xml><?xml version="1.0" encoding="utf-8"?>
<sst xmlns="http://schemas.openxmlformats.org/spreadsheetml/2006/main" count="717" uniqueCount="394">
  <si>
    <t>Jänner</t>
  </si>
  <si>
    <t>Februar</t>
  </si>
  <si>
    <t>März</t>
  </si>
  <si>
    <t>1.Quartal</t>
  </si>
  <si>
    <t>2.Quartal</t>
  </si>
  <si>
    <t>3.Quartal</t>
  </si>
  <si>
    <t>Oktober</t>
  </si>
  <si>
    <t>November</t>
  </si>
  <si>
    <t>Dezember</t>
  </si>
  <si>
    <t>4.Quartal</t>
  </si>
  <si>
    <t>Jahr</t>
  </si>
  <si>
    <t>Wien West</t>
  </si>
  <si>
    <t>Haushaltsgeräte</t>
  </si>
  <si>
    <t>Computer</t>
  </si>
  <si>
    <t>Unterhaltungselektronik</t>
  </si>
  <si>
    <t>Bücher/Cds/DVDs</t>
  </si>
  <si>
    <t>Spielwaren</t>
  </si>
  <si>
    <t>Sport</t>
  </si>
  <si>
    <t>Bekleidung</t>
  </si>
  <si>
    <t>Wien SCS</t>
  </si>
  <si>
    <t>Linz</t>
  </si>
  <si>
    <t>St.Pölten</t>
  </si>
  <si>
    <t>Umsatz St.Pölten</t>
  </si>
  <si>
    <t>Filiale</t>
  </si>
  <si>
    <t>Abteilung</t>
  </si>
  <si>
    <t>Land</t>
  </si>
  <si>
    <t>Beitrittsjahr</t>
  </si>
  <si>
    <t>Staatsform</t>
  </si>
  <si>
    <t>Hauptstadt</t>
  </si>
  <si>
    <t>Fläche</t>
  </si>
  <si>
    <t>Bevölkerung</t>
  </si>
  <si>
    <t>Währung</t>
  </si>
  <si>
    <t>Belgien</t>
  </si>
  <si>
    <t>Gründungsmitglied</t>
  </si>
  <si>
    <t>konstitutionelle Monarchie</t>
  </si>
  <si>
    <t>Brüssel</t>
  </si>
  <si>
    <t>Euro</t>
  </si>
  <si>
    <t>Deutschland</t>
  </si>
  <si>
    <t>Republik</t>
  </si>
  <si>
    <t>Berlin</t>
  </si>
  <si>
    <t>Frankreich</t>
  </si>
  <si>
    <t>Paris</t>
  </si>
  <si>
    <t>Italien</t>
  </si>
  <si>
    <t>Rom</t>
  </si>
  <si>
    <t>Luxemburg</t>
  </si>
  <si>
    <t>Niederlande</t>
  </si>
  <si>
    <t>Amsterdam</t>
  </si>
  <si>
    <t>Dänemark</t>
  </si>
  <si>
    <t>Kopenhagen</t>
  </si>
  <si>
    <t>Dänische Krone</t>
  </si>
  <si>
    <t>Irland</t>
  </si>
  <si>
    <t>Dublin</t>
  </si>
  <si>
    <t>United Kingdom</t>
  </si>
  <si>
    <t>London</t>
  </si>
  <si>
    <t>Pfund Sterling</t>
  </si>
  <si>
    <t>Griechenland</t>
  </si>
  <si>
    <t>Athen</t>
  </si>
  <si>
    <t>Portugal</t>
  </si>
  <si>
    <t>Lissabon</t>
  </si>
  <si>
    <t>Spanien</t>
  </si>
  <si>
    <t>Madrid</t>
  </si>
  <si>
    <t>Finnland</t>
  </si>
  <si>
    <t>Helsinki</t>
  </si>
  <si>
    <t>Österreich</t>
  </si>
  <si>
    <t>Wien</t>
  </si>
  <si>
    <t>Schweden</t>
  </si>
  <si>
    <t>Stockholm</t>
  </si>
  <si>
    <t>Schwedische Krone</t>
  </si>
  <si>
    <t>Estland</t>
  </si>
  <si>
    <t>Tallinn</t>
  </si>
  <si>
    <t>Estnische Krone</t>
  </si>
  <si>
    <t>Lettland</t>
  </si>
  <si>
    <t>Riga</t>
  </si>
  <si>
    <t>Lats</t>
  </si>
  <si>
    <t>Litauen</t>
  </si>
  <si>
    <t>Wilna</t>
  </si>
  <si>
    <t>Litas</t>
  </si>
  <si>
    <t>Malta</t>
  </si>
  <si>
    <t>Valletta</t>
  </si>
  <si>
    <t>Maltesische Lira</t>
  </si>
  <si>
    <t>Polen</t>
  </si>
  <si>
    <t>Warschau</t>
  </si>
  <si>
    <t>Zloty</t>
  </si>
  <si>
    <t>Slowakei</t>
  </si>
  <si>
    <t>Pressburg</t>
  </si>
  <si>
    <t>Slowakische Krone</t>
  </si>
  <si>
    <t>Slowenien</t>
  </si>
  <si>
    <t>Laibach</t>
  </si>
  <si>
    <t>Tolar</t>
  </si>
  <si>
    <t>Tschechische Republik</t>
  </si>
  <si>
    <t>Prag</t>
  </si>
  <si>
    <t>Tschechische Krone</t>
  </si>
  <si>
    <t>Ungarn</t>
  </si>
  <si>
    <t>Budapest</t>
  </si>
  <si>
    <t>Forint</t>
  </si>
  <si>
    <t>Zypern</t>
  </si>
  <si>
    <t>Nikosia</t>
  </si>
  <si>
    <t>Zypern-Pfund</t>
  </si>
  <si>
    <t>Bulgarien</t>
  </si>
  <si>
    <t>Bewerber</t>
  </si>
  <si>
    <t>Sofia</t>
  </si>
  <si>
    <t>Lew</t>
  </si>
  <si>
    <t>Rumänien</t>
  </si>
  <si>
    <t>Bukarest</t>
  </si>
  <si>
    <t>Leu</t>
  </si>
  <si>
    <t>Türkei</t>
  </si>
  <si>
    <t>Ankara</t>
  </si>
  <si>
    <t>Türkische Lira</t>
  </si>
  <si>
    <t>Preis alt</t>
  </si>
  <si>
    <t>Preis neu</t>
  </si>
  <si>
    <t>Preissenkung:</t>
  </si>
  <si>
    <t>DE-A2200</t>
  </si>
  <si>
    <t>DE-CAMS</t>
  </si>
  <si>
    <t>DE-CDMS</t>
  </si>
  <si>
    <t>DE-DVMS</t>
  </si>
  <si>
    <t>DE-MDMX</t>
  </si>
  <si>
    <t>DE-MP480</t>
  </si>
  <si>
    <t>JV-6800X</t>
  </si>
  <si>
    <t>PA-SVHX</t>
  </si>
  <si>
    <t>PH-DVDXL</t>
  </si>
  <si>
    <t>PI-DV824</t>
  </si>
  <si>
    <t>SO-AX210</t>
  </si>
  <si>
    <t>SO-CDX30</t>
  </si>
  <si>
    <t>SO-MDX40</t>
  </si>
  <si>
    <t>TE-CD44</t>
  </si>
  <si>
    <t>YA-AXC</t>
  </si>
  <si>
    <t>SO-CA22</t>
  </si>
  <si>
    <t>SO-DVDX3</t>
  </si>
  <si>
    <t>SO-XLVHS</t>
  </si>
  <si>
    <t>Produkt Nr</t>
  </si>
  <si>
    <t>Name</t>
  </si>
  <si>
    <t>Vorname</t>
  </si>
  <si>
    <t>Adresse</t>
  </si>
  <si>
    <t>Allgemein</t>
  </si>
  <si>
    <t>Ort</t>
  </si>
  <si>
    <t>Telefon</t>
  </si>
  <si>
    <t>Gehalt</t>
  </si>
  <si>
    <t>KontoNr</t>
  </si>
  <si>
    <t>Persönliche Daten</t>
  </si>
  <si>
    <t>Meier</t>
  </si>
  <si>
    <t>Huber</t>
  </si>
  <si>
    <t>Berger</t>
  </si>
  <si>
    <t>Gruber</t>
  </si>
  <si>
    <t>Svenson</t>
  </si>
  <si>
    <t>Schwarz</t>
  </si>
  <si>
    <t>Wagner</t>
  </si>
  <si>
    <t>Böck</t>
  </si>
  <si>
    <t>Muster</t>
  </si>
  <si>
    <t>Franz</t>
  </si>
  <si>
    <t>Meier Karl</t>
  </si>
  <si>
    <t>Huber Sebastian</t>
  </si>
  <si>
    <t>Berger Manuela</t>
  </si>
  <si>
    <t>Gruber Franz</t>
  </si>
  <si>
    <t>Svenson Lars</t>
  </si>
  <si>
    <t>Schwarz Sabine</t>
  </si>
  <si>
    <t>Wagner Julia</t>
  </si>
  <si>
    <t>Böck Stefan</t>
  </si>
  <si>
    <t>Muster Herbert</t>
  </si>
  <si>
    <t>Graz</t>
  </si>
  <si>
    <t>Kredit</t>
  </si>
  <si>
    <t>monatliche Rate</t>
  </si>
  <si>
    <t>Zinsen (Jahr)</t>
  </si>
  <si>
    <t>Zahlungszeitraum (Monate)</t>
  </si>
  <si>
    <t>Kreditsumme</t>
  </si>
  <si>
    <t>Geboren_am</t>
  </si>
  <si>
    <t>Einst_Jahr</t>
  </si>
  <si>
    <t>Beate</t>
  </si>
  <si>
    <t>Widemann</t>
  </si>
  <si>
    <t>Vertrieb</t>
  </si>
  <si>
    <t>Robert</t>
  </si>
  <si>
    <t>Reisner</t>
  </si>
  <si>
    <t>Versand</t>
  </si>
  <si>
    <t>Dieter</t>
  </si>
  <si>
    <t>Thurgau</t>
  </si>
  <si>
    <t>Verwaltung</t>
  </si>
  <si>
    <t>Rudolf</t>
  </si>
  <si>
    <t>Rosenberg</t>
  </si>
  <si>
    <t>Guntram</t>
  </si>
  <si>
    <t>Wimberger</t>
  </si>
  <si>
    <t>Marketing</t>
  </si>
  <si>
    <t xml:space="preserve">Johann </t>
  </si>
  <si>
    <t>Wilhelms</t>
  </si>
  <si>
    <t>Rita</t>
  </si>
  <si>
    <t>Sperber</t>
  </si>
  <si>
    <t>Gunther</t>
  </si>
  <si>
    <t>Schwapp</t>
  </si>
  <si>
    <t>Heinrich</t>
  </si>
  <si>
    <t>Querin</t>
  </si>
  <si>
    <t>Bertram</t>
  </si>
  <si>
    <t>Zach</t>
  </si>
  <si>
    <t>Greta</t>
  </si>
  <si>
    <t>Tiffner</t>
  </si>
  <si>
    <t>Petra</t>
  </si>
  <si>
    <t>Peter</t>
  </si>
  <si>
    <t>Iris</t>
  </si>
  <si>
    <t>Anton</t>
  </si>
  <si>
    <t>Christian</t>
  </si>
  <si>
    <t>Joachim</t>
  </si>
  <si>
    <t>Eduard</t>
  </si>
  <si>
    <t>Elisabeth</t>
  </si>
  <si>
    <t>Renate</t>
  </si>
  <si>
    <t>Johnson</t>
  </si>
  <si>
    <t>Steve</t>
  </si>
  <si>
    <t>Sanders</t>
  </si>
  <si>
    <t>Michael</t>
  </si>
  <si>
    <t>Herrmann</t>
  </si>
  <si>
    <t>Sigrid</t>
  </si>
  <si>
    <t>Frank</t>
  </si>
  <si>
    <t>Johannes</t>
  </si>
  <si>
    <t>Lang</t>
  </si>
  <si>
    <t>Werner</t>
  </si>
  <si>
    <t>Innsbruck</t>
  </si>
  <si>
    <t>Klagenfurt</t>
  </si>
  <si>
    <t>Fortbildung</t>
  </si>
  <si>
    <t>Fortbildung Ja/Nein</t>
  </si>
  <si>
    <t>Anrede</t>
  </si>
  <si>
    <t>Nachname</t>
  </si>
  <si>
    <t>Plz</t>
  </si>
  <si>
    <t>Geburtsdatum</t>
  </si>
  <si>
    <t>Frau</t>
  </si>
  <si>
    <t>Mayr</t>
  </si>
  <si>
    <t>Porzellangasse 8</t>
  </si>
  <si>
    <t>1090</t>
  </si>
  <si>
    <t>Schwedenplatz 19</t>
  </si>
  <si>
    <t>1010</t>
  </si>
  <si>
    <t>Herr</t>
  </si>
  <si>
    <t>Hauptstraße 36</t>
  </si>
  <si>
    <t>2700</t>
  </si>
  <si>
    <t>Wr.Neustadt</t>
  </si>
  <si>
    <t>Koch</t>
  </si>
  <si>
    <t>Christine</t>
  </si>
  <si>
    <t>Tauernblick 2</t>
  </si>
  <si>
    <t>5580</t>
  </si>
  <si>
    <t>Tamsweg</t>
  </si>
  <si>
    <t>Kellner</t>
  </si>
  <si>
    <t>Susanne</t>
  </si>
  <si>
    <t>Seeweg 18</t>
  </si>
  <si>
    <t>8992</t>
  </si>
  <si>
    <t>Altaussee</t>
  </si>
  <si>
    <t>Siener</t>
  </si>
  <si>
    <t>Nadja</t>
  </si>
  <si>
    <t>Kolpingstraße 8</t>
  </si>
  <si>
    <t>3381</t>
  </si>
  <si>
    <t>Golling</t>
  </si>
  <si>
    <t>Daniel</t>
  </si>
  <si>
    <t>Taborstraße 124</t>
  </si>
  <si>
    <t>1020</t>
  </si>
  <si>
    <t>Reiter</t>
  </si>
  <si>
    <t>Friedrich</t>
  </si>
  <si>
    <t>Raxstraße 23</t>
  </si>
  <si>
    <t>2620</t>
  </si>
  <si>
    <t>Ternitz</t>
  </si>
  <si>
    <t>Albert</t>
  </si>
  <si>
    <t>Hütteldorferstraße 132</t>
  </si>
  <si>
    <t>1150</t>
  </si>
  <si>
    <t>Weiss</t>
  </si>
  <si>
    <t>Hannes</t>
  </si>
  <si>
    <t>Josefsplatz 3</t>
  </si>
  <si>
    <t>2500</t>
  </si>
  <si>
    <t>Baden</t>
  </si>
  <si>
    <t>Freiberg</t>
  </si>
  <si>
    <t>Griessgasse 15</t>
  </si>
  <si>
    <t>5000</t>
  </si>
  <si>
    <t>Salzburg</t>
  </si>
  <si>
    <t>Lustig</t>
  </si>
  <si>
    <t>Maria</t>
  </si>
  <si>
    <t>Berggasse 13</t>
  </si>
  <si>
    <t>1140</t>
  </si>
  <si>
    <t>Manfred</t>
  </si>
  <si>
    <t>Florianigasse 30</t>
  </si>
  <si>
    <t>1080</t>
  </si>
  <si>
    <t>Helga</t>
  </si>
  <si>
    <t>Lainzerstraße 96</t>
  </si>
  <si>
    <t>1120</t>
  </si>
  <si>
    <t>Stein</t>
  </si>
  <si>
    <t>Markus</t>
  </si>
  <si>
    <t>Währingerstraße 86</t>
  </si>
  <si>
    <t>Maximilian</t>
  </si>
  <si>
    <t>Wiener Straße 12</t>
  </si>
  <si>
    <t>2751</t>
  </si>
  <si>
    <t>Wöllersdorf</t>
  </si>
  <si>
    <t>Eva</t>
  </si>
  <si>
    <t>Rathausplatz 5</t>
  </si>
  <si>
    <t>2540</t>
  </si>
  <si>
    <t>Bad Vöslau</t>
  </si>
  <si>
    <t>Freud</t>
  </si>
  <si>
    <t>Sebastian</t>
  </si>
  <si>
    <t>Schubertgasse 4</t>
  </si>
  <si>
    <t>3300</t>
  </si>
  <si>
    <t>Amstetten</t>
  </si>
  <si>
    <t>Strasser</t>
  </si>
  <si>
    <t>Kurt</t>
  </si>
  <si>
    <t>Stiftgasse 4</t>
  </si>
  <si>
    <t>1070</t>
  </si>
  <si>
    <t>Veronika</t>
  </si>
  <si>
    <t>Kirchengasse 23</t>
  </si>
  <si>
    <t>Lindner</t>
  </si>
  <si>
    <t>Brunnenweg 19</t>
  </si>
  <si>
    <t>2115</t>
  </si>
  <si>
    <t>Ernstbrunn</t>
  </si>
  <si>
    <t>Dorfmeister</t>
  </si>
  <si>
    <t>Sabine</t>
  </si>
  <si>
    <t>Waldweg 3</t>
  </si>
  <si>
    <t>7000</t>
  </si>
  <si>
    <t>Eisenstadt</t>
  </si>
  <si>
    <t>Marianne</t>
  </si>
  <si>
    <t>Schützenplatz 1</t>
  </si>
  <si>
    <t>3032</t>
  </si>
  <si>
    <t>Hinterleiten</t>
  </si>
  <si>
    <t>Herbert</t>
  </si>
  <si>
    <t>Hauser</t>
  </si>
  <si>
    <t>Hans</t>
  </si>
  <si>
    <t>Lederergasse 42</t>
  </si>
  <si>
    <t>Tag</t>
  </si>
  <si>
    <t>Monat</t>
  </si>
  <si>
    <t>Ausgaben</t>
  </si>
  <si>
    <t>Mitarbeiter</t>
  </si>
  <si>
    <t>Zweck</t>
  </si>
  <si>
    <t>Betrag</t>
  </si>
  <si>
    <t>Riedel Volker</t>
  </si>
  <si>
    <t>Hardware</t>
  </si>
  <si>
    <t>Lux Johanna</t>
  </si>
  <si>
    <t>Büromaterial</t>
  </si>
  <si>
    <t>Wimmer Agnes</t>
  </si>
  <si>
    <t>Software</t>
  </si>
  <si>
    <t>Sommer Jan</t>
  </si>
  <si>
    <t>Rehm Jürgen</t>
  </si>
  <si>
    <t>Neumann Daniela</t>
  </si>
  <si>
    <t>Reisespesen</t>
  </si>
  <si>
    <t>Sparbuch</t>
  </si>
  <si>
    <t>Zinsen</t>
  </si>
  <si>
    <t>Einmalige Zahlung am Anfang</t>
  </si>
  <si>
    <t>Monatliche Zahlung</t>
  </si>
  <si>
    <t>Laufzeit in Jahren</t>
  </si>
  <si>
    <t>Bausparer</t>
  </si>
  <si>
    <t>Endsumme</t>
  </si>
  <si>
    <t>Investition</t>
  </si>
  <si>
    <t>Endwert</t>
  </si>
  <si>
    <t>Strom</t>
  </si>
  <si>
    <t>Handy</t>
  </si>
  <si>
    <t>Auto</t>
  </si>
  <si>
    <t>Miete</t>
  </si>
  <si>
    <t>Einkauf</t>
  </si>
  <si>
    <t>Johnson Steve</t>
  </si>
  <si>
    <t>Sanders Flora</t>
  </si>
  <si>
    <t>Herrmann Petra</t>
  </si>
  <si>
    <t>Frank Peter</t>
  </si>
  <si>
    <t>Lang Iris</t>
  </si>
  <si>
    <t>Telefonrechnung Firmenhandy</t>
  </si>
  <si>
    <t>Betrag nach 3 Jahren:</t>
  </si>
  <si>
    <t>Monatlich zu zahlender Betrag:</t>
  </si>
  <si>
    <t>Zu Investierende Summe:</t>
  </si>
  <si>
    <t>Teilzahlung</t>
  </si>
  <si>
    <t>Kaufpreis</t>
  </si>
  <si>
    <t>Anzahlung</t>
  </si>
  <si>
    <t>Höhe der monatl. Raten</t>
  </si>
  <si>
    <t>Zinssatz:</t>
  </si>
  <si>
    <t>Monatl. Einzahlungsbetrag:</t>
  </si>
  <si>
    <t>Jahreszins:</t>
  </si>
  <si>
    <t xml:space="preserve">Laufzeit in Jahren (1-20):    </t>
  </si>
  <si>
    <t>Wert</t>
  </si>
  <si>
    <r>
      <t xml:space="preserve">Liniendiagramm
</t>
    </r>
    <r>
      <rPr>
        <sz val="10"/>
        <rFont val="Arial"/>
        <family val="2"/>
      </rPr>
      <t>Stellen Sie den Wert Ihrer Geldanlage nach 1 bis 20 Jahren in einem Liniendiagramm dar.
Ändern Sie den Diagrammtyp des fertigen Diagramms in ein Flächendiagramm.</t>
    </r>
  </si>
  <si>
    <r>
      <t>Wenn()-Funktion:</t>
    </r>
    <r>
      <rPr>
        <sz val="10"/>
        <rFont val="Arial"/>
        <family val="0"/>
      </rPr>
      <t xml:space="preserve">
• Kunden, die mehr als 30 Tage nicht bezahlt haben, bekommen eine </t>
    </r>
    <r>
      <rPr>
        <b/>
        <sz val="10"/>
        <rFont val="Arial"/>
        <family val="2"/>
      </rPr>
      <t>Zahlungserinnerung</t>
    </r>
    <r>
      <rPr>
        <sz val="10"/>
        <rFont val="Arial"/>
        <family val="0"/>
      </rPr>
      <t xml:space="preserve">.
• Kunden, die mehr als 60 Tage nicht bezahlt haben, bekommen eine </t>
    </r>
    <r>
      <rPr>
        <b/>
        <sz val="10"/>
        <rFont val="Arial"/>
        <family val="2"/>
      </rPr>
      <t>Mahnung</t>
    </r>
    <r>
      <rPr>
        <sz val="10"/>
        <rFont val="Arial"/>
        <family val="0"/>
      </rPr>
      <t>.</t>
    </r>
  </si>
  <si>
    <t>Rechnungsdatum</t>
  </si>
  <si>
    <t>heutiges Datum</t>
  </si>
  <si>
    <t>fällig seit Tagen</t>
  </si>
  <si>
    <t>Mahnung</t>
  </si>
  <si>
    <t>Provison A (Umsatz mind. 20000)</t>
  </si>
  <si>
    <t>Provision B (Umsatz weniger 20000)</t>
  </si>
  <si>
    <t xml:space="preserve">Mitarbeiter </t>
  </si>
  <si>
    <t>Umsatz</t>
  </si>
  <si>
    <t>Provision (Betrag)</t>
  </si>
  <si>
    <t>Lutz</t>
  </si>
  <si>
    <t>Hermann</t>
  </si>
  <si>
    <r>
      <t>Blattschutz:</t>
    </r>
    <r>
      <rPr>
        <sz val="10"/>
        <rFont val="Arial"/>
        <family val="0"/>
      </rPr>
      <t xml:space="preserve"> Nur die gelben Zellen sollen verändert werden dürfen!
• Heben Sie den Zellschutz für die gelben Zellen auf. 
• Aktivieren Sie den Blattschutz für die Tabelle (Passwort = Geld)</t>
    </r>
  </si>
  <si>
    <t>Vorname:</t>
  </si>
  <si>
    <t>Name:</t>
  </si>
  <si>
    <t>Adresse:</t>
  </si>
  <si>
    <t>Telefon:</t>
  </si>
  <si>
    <t>Auszahlungsbetrag nach</t>
  </si>
  <si>
    <t>Wert nach</t>
  </si>
  <si>
    <t>Montag</t>
  </si>
  <si>
    <t>Dienstag</t>
  </si>
  <si>
    <t>Mittwoch</t>
  </si>
  <si>
    <t>Donnerstag</t>
  </si>
  <si>
    <t>Freitag</t>
  </si>
  <si>
    <t>Beginn</t>
  </si>
  <si>
    <t>Ende</t>
  </si>
  <si>
    <t>Stunden</t>
  </si>
  <si>
    <t>Die folgenden Rechnungen wurden noch nicht bezahlt!
• Ermitteln Sie das heutige Datum mit einer Funktion.
• Wieviel Tage sind seit der Rechnungstellung vergangen?</t>
  </si>
  <si>
    <t>Stunden gesamt</t>
  </si>
  <si>
    <t>Lohn</t>
  </si>
  <si>
    <t>Lohn für die ganze Woche:</t>
  </si>
  <si>
    <t>Lohn pro Stunde:</t>
  </si>
</sst>
</file>

<file path=xl/styles.xml><?xml version="1.0" encoding="utf-8"?>
<styleSheet xmlns="http://schemas.openxmlformats.org/spreadsheetml/2006/main">
  <numFmts count="4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_-;\-&quot;€&quot;\ * #,##0.0_-;_-&quot;€&quot;\ * &quot;-&quot;??_-;_-@_-"/>
    <numFmt numFmtId="165" formatCode="_-&quot;€&quot;\ * #,##0_-;\-&quot;€&quot;\ * #,##0_-;_-&quot;€&quot;\ * &quot;-&quot;??_-;_-@_-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_-&quot;€&quot;\ * #,##0.00000_-;\-&quot;€&quot;\ * #,##0.00000_-;_-&quot;€&quot;\ * &quot;-&quot;??_-;_-@_-"/>
    <numFmt numFmtId="169" formatCode="#,##0\ &quot;km2&quot;"/>
    <numFmt numFmtId="170" formatCode="0.0\ &quot;Mio&quot;"/>
    <numFmt numFmtId="171" formatCode="0.000\ &quot;Mio&quot;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€&quot;\ #,##0.00;&quot;€&quot;\ \-#,##0.00"/>
    <numFmt numFmtId="177" formatCode="_(&quot;€&quot;\ * #,##0_);_(&quot;€&quot;\ * \(#,##0\);_(&quot;€&quot;\ * &quot;-&quot;_);_(@_)"/>
    <numFmt numFmtId="178" formatCode="dd\-mmm\-yy"/>
    <numFmt numFmtId="179" formatCode="dd/mm/yy"/>
    <numFmt numFmtId="180" formatCode="_(&quot;€&quot;\ * #,##0.00_);_(&quot;€&quot;\ * \(#,##0.00\);_(&quot;€&quot;\ * &quot;-&quot;??_);_(@_)"/>
    <numFmt numFmtId="181" formatCode="mmm/yyyy"/>
    <numFmt numFmtId="182" formatCode="_-* #,##0.0_-;\-* #,##0.0_-;_-* &quot;-&quot;??_-;_-@_-"/>
    <numFmt numFmtId="183" formatCode="_-* #,##0_-;\-* #,##0_-;_-* &quot;-&quot;??_-;_-@_-"/>
    <numFmt numFmtId="184" formatCode="0.0%"/>
    <numFmt numFmtId="185" formatCode="[$ATS]\ #,##0.00"/>
    <numFmt numFmtId="186" formatCode="_-[$ATS]\ * #,##0.00_-;\-[$ATS]\ * #,##0.00_-;_-[$ATS]\ * &quot;-&quot;??_-;_-@_-"/>
    <numFmt numFmtId="187" formatCode="_-[$€]\ * #,##0.00_-;\-[$€]\ * #,##0.00_-;_-[$€]\ * &quot;-&quot;??_-;_-@_-"/>
    <numFmt numFmtId="188" formatCode="0\ &quot;Jahr&quot;"/>
    <numFmt numFmtId="189" formatCode="0\ &quot;Jahr:&quot;"/>
    <numFmt numFmtId="190" formatCode="0\ &quot;Jahren:&quot;"/>
    <numFmt numFmtId="191" formatCode="&quot;€&quot;\ #,##0.00;[Red]\-&quot;€&quot;\ #,##0.00;\-"/>
    <numFmt numFmtId="192" formatCode="&quot;€&quot;\ #,##0.00;[Red]\-&quot;€&quot;\ #,##0.00;&quot;&quot;"/>
    <numFmt numFmtId="193" formatCode="&quot;Auszahlungsbetrag nach&quot;\ 0\ &quot;Jahren&quot;"/>
    <numFmt numFmtId="194" formatCode="0.00000"/>
    <numFmt numFmtId="195" formatCode="0.0000"/>
    <numFmt numFmtId="196" formatCode="0.000"/>
    <numFmt numFmtId="197" formatCode="[h]:mm"/>
    <numFmt numFmtId="198" formatCode="h:mm"/>
    <numFmt numFmtId="199" formatCode="0.0"/>
    <numFmt numFmtId="200" formatCode="#,##0.00\ [$€-40A];\-#,##0.00\ [$€-40A]"/>
    <numFmt numFmtId="201" formatCode="_-* #,##0.000_-;\-* #,##0.000_-;_-* &quot;-&quot;??_-;_-@_-"/>
    <numFmt numFmtId="202" formatCode="&quot;Ja&quot;;&quot;Ja&quot;;&quot;Nein&quot;"/>
    <numFmt numFmtId="203" formatCode="&quot;Wahr&quot;;&quot;Wahr&quot;;&quot;Falsch&quot;"/>
    <numFmt numFmtId="204" formatCode="&quot;Ein&quot;;&quot;Ein&quot;;&quot;Aus&quot;"/>
  </numFmts>
  <fonts count="12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Arial"/>
      <family val="2"/>
    </font>
    <font>
      <sz val="8.25"/>
      <name val="Arial"/>
      <family val="0"/>
    </font>
  </fonts>
  <fills count="20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/>
    </xf>
    <xf numFmtId="6" fontId="2" fillId="3" borderId="1" xfId="18" applyNumberFormat="1" applyFont="1" applyFill="1" applyBorder="1" applyAlignment="1">
      <alignment/>
    </xf>
    <xf numFmtId="6" fontId="2" fillId="3" borderId="2" xfId="18" applyNumberFormat="1" applyFont="1" applyFill="1" applyBorder="1" applyAlignment="1">
      <alignment/>
    </xf>
    <xf numFmtId="0" fontId="4" fillId="4" borderId="3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6" fontId="0" fillId="5" borderId="2" xfId="18" applyNumberFormat="1" applyFont="1" applyFill="1" applyBorder="1" applyAlignment="1">
      <alignment/>
    </xf>
    <xf numFmtId="6" fontId="0" fillId="5" borderId="1" xfId="18" applyNumberFormat="1" applyFont="1" applyFill="1" applyBorder="1" applyAlignment="1">
      <alignment/>
    </xf>
    <xf numFmtId="0" fontId="2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left"/>
    </xf>
    <xf numFmtId="0" fontId="2" fillId="6" borderId="1" xfId="0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169" fontId="1" fillId="7" borderId="3" xfId="0" applyNumberFormat="1" applyFont="1" applyFill="1" applyBorder="1" applyAlignment="1">
      <alignment horizontal="center"/>
    </xf>
    <xf numFmtId="170" fontId="1" fillId="7" borderId="3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2" xfId="0" applyBorder="1" applyAlignment="1">
      <alignment horizontal="left"/>
    </xf>
    <xf numFmtId="0" fontId="0" fillId="0" borderId="2" xfId="0" applyBorder="1" applyAlignment="1">
      <alignment/>
    </xf>
    <xf numFmtId="169" fontId="0" fillId="0" borderId="2" xfId="0" applyNumberFormat="1" applyBorder="1" applyAlignment="1">
      <alignment/>
    </xf>
    <xf numFmtId="170" fontId="0" fillId="0" borderId="2" xfId="0" applyNumberForma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/>
    </xf>
    <xf numFmtId="169" fontId="0" fillId="0" borderId="1" xfId="0" applyNumberFormat="1" applyBorder="1" applyAlignment="1">
      <alignment/>
    </xf>
    <xf numFmtId="170" fontId="0" fillId="0" borderId="1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171" fontId="0" fillId="0" borderId="1" xfId="0" applyNumberFormat="1" applyBorder="1" applyAlignment="1">
      <alignment/>
    </xf>
    <xf numFmtId="0" fontId="1" fillId="8" borderId="1" xfId="0" applyFont="1" applyFill="1" applyBorder="1" applyAlignment="1">
      <alignment horizontal="center"/>
    </xf>
    <xf numFmtId="0" fontId="2" fillId="0" borderId="1" xfId="23" applyFont="1" applyFill="1" applyBorder="1" applyAlignment="1">
      <alignment horizontal="left" wrapText="1"/>
      <protection/>
    </xf>
    <xf numFmtId="176" fontId="2" fillId="0" borderId="1" xfId="23" applyNumberFormat="1" applyFont="1" applyFill="1" applyBorder="1" applyAlignment="1">
      <alignment horizontal="right" wrapText="1"/>
      <protection/>
    </xf>
    <xf numFmtId="9" fontId="1" fillId="9" borderId="4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/>
    </xf>
    <xf numFmtId="165" fontId="0" fillId="0" borderId="1" xfId="18" applyNumberFormat="1" applyBorder="1" applyAlignment="1">
      <alignment/>
    </xf>
    <xf numFmtId="0" fontId="1" fillId="10" borderId="5" xfId="0" applyFont="1" applyFill="1" applyBorder="1" applyAlignment="1">
      <alignment/>
    </xf>
    <xf numFmtId="0" fontId="0" fillId="10" borderId="4" xfId="0" applyFill="1" applyBorder="1" applyAlignment="1">
      <alignment/>
    </xf>
    <xf numFmtId="0" fontId="1" fillId="11" borderId="5" xfId="0" applyFont="1" applyFill="1" applyBorder="1" applyAlignment="1">
      <alignment/>
    </xf>
    <xf numFmtId="0" fontId="0" fillId="11" borderId="4" xfId="0" applyFill="1" applyBorder="1" applyAlignment="1">
      <alignment/>
    </xf>
    <xf numFmtId="0" fontId="1" fillId="9" borderId="5" xfId="0" applyFont="1" applyFill="1" applyBorder="1" applyAlignment="1">
      <alignment horizontal="left"/>
    </xf>
    <xf numFmtId="0" fontId="1" fillId="9" borderId="6" xfId="0" applyFont="1" applyFill="1" applyBorder="1" applyAlignment="1">
      <alignment horizontal="left"/>
    </xf>
    <xf numFmtId="8" fontId="0" fillId="0" borderId="0" xfId="0" applyNumberFormat="1" applyAlignment="1">
      <alignment/>
    </xf>
    <xf numFmtId="0" fontId="0" fillId="7" borderId="0" xfId="0" applyFill="1" applyAlignment="1">
      <alignment/>
    </xf>
    <xf numFmtId="10" fontId="0" fillId="7" borderId="0" xfId="0" applyNumberFormat="1" applyFill="1" applyAlignment="1">
      <alignment/>
    </xf>
    <xf numFmtId="0" fontId="1" fillId="12" borderId="0" xfId="0" applyFont="1" applyFill="1" applyAlignment="1">
      <alignment/>
    </xf>
    <xf numFmtId="8" fontId="1" fillId="12" borderId="0" xfId="0" applyNumberFormat="1" applyFont="1" applyFill="1" applyAlignment="1">
      <alignment/>
    </xf>
    <xf numFmtId="177" fontId="0" fillId="0" borderId="1" xfId="24" applyNumberFormat="1" applyBorder="1" applyAlignment="1">
      <alignment/>
    </xf>
    <xf numFmtId="14" fontId="0" fillId="0" borderId="1" xfId="0" applyNumberFormat="1" applyBorder="1" applyAlignment="1">
      <alignment/>
    </xf>
    <xf numFmtId="177" fontId="0" fillId="0" borderId="1" xfId="0" applyNumberFormat="1" applyBorder="1" applyAlignment="1">
      <alignment/>
    </xf>
    <xf numFmtId="0" fontId="1" fillId="12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3" fillId="9" borderId="1" xfId="22" applyFont="1" applyFill="1" applyBorder="1" applyAlignment="1">
      <alignment horizontal="center"/>
      <protection/>
    </xf>
    <xf numFmtId="0" fontId="2" fillId="0" borderId="1" xfId="22" applyFont="1" applyFill="1" applyBorder="1" applyAlignment="1">
      <alignment horizontal="left" wrapText="1"/>
      <protection/>
    </xf>
    <xf numFmtId="179" fontId="2" fillId="0" borderId="1" xfId="22" applyNumberFormat="1" applyFont="1" applyFill="1" applyBorder="1" applyAlignment="1">
      <alignment horizontal="right" wrapText="1"/>
      <protection/>
    </xf>
    <xf numFmtId="0" fontId="0" fillId="0" borderId="1" xfId="0" applyBorder="1" applyAlignment="1">
      <alignment horizontal="center"/>
    </xf>
    <xf numFmtId="0" fontId="5" fillId="13" borderId="1" xfId="0" applyFont="1" applyFill="1" applyBorder="1" applyAlignment="1">
      <alignment horizontal="center"/>
    </xf>
    <xf numFmtId="0" fontId="0" fillId="0" borderId="1" xfId="0" applyFont="1" applyBorder="1" applyAlignment="1">
      <alignment/>
    </xf>
    <xf numFmtId="44" fontId="0" fillId="0" borderId="1" xfId="18" applyFont="1" applyBorder="1" applyAlignment="1">
      <alignment/>
    </xf>
    <xf numFmtId="44" fontId="0" fillId="0" borderId="1" xfId="18" applyBorder="1" applyAlignment="1">
      <alignment/>
    </xf>
    <xf numFmtId="0" fontId="0" fillId="0" borderId="7" xfId="0" applyBorder="1" applyAlignment="1">
      <alignment/>
    </xf>
    <xf numFmtId="10" fontId="0" fillId="0" borderId="8" xfId="0" applyNumberFormat="1" applyBorder="1" applyAlignment="1">
      <alignment horizontal="center"/>
    </xf>
    <xf numFmtId="0" fontId="0" fillId="0" borderId="9" xfId="0" applyBorder="1" applyAlignment="1">
      <alignment/>
    </xf>
    <xf numFmtId="44" fontId="0" fillId="0" borderId="10" xfId="18" applyBorder="1" applyAlignment="1">
      <alignment/>
    </xf>
    <xf numFmtId="0" fontId="0" fillId="0" borderId="9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7" borderId="13" xfId="0" applyFill="1" applyBorder="1" applyAlignment="1">
      <alignment/>
    </xf>
    <xf numFmtId="0" fontId="1" fillId="7" borderId="14" xfId="0" applyFont="1" applyFill="1" applyBorder="1" applyAlignment="1">
      <alignment/>
    </xf>
    <xf numFmtId="0" fontId="1" fillId="9" borderId="14" xfId="0" applyFont="1" applyFill="1" applyBorder="1" applyAlignment="1">
      <alignment/>
    </xf>
    <xf numFmtId="0" fontId="0" fillId="9" borderId="13" xfId="0" applyFill="1" applyBorder="1" applyAlignment="1">
      <alignment/>
    </xf>
    <xf numFmtId="0" fontId="1" fillId="7" borderId="13" xfId="0" applyFont="1" applyFill="1" applyBorder="1" applyAlignment="1">
      <alignment/>
    </xf>
    <xf numFmtId="0" fontId="1" fillId="9" borderId="13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/>
    </xf>
    <xf numFmtId="44" fontId="0" fillId="0" borderId="12" xfId="18" applyBorder="1" applyAlignment="1">
      <alignment/>
    </xf>
    <xf numFmtId="0" fontId="0" fillId="0" borderId="15" xfId="0" applyBorder="1" applyAlignment="1">
      <alignment/>
    </xf>
    <xf numFmtId="44" fontId="0" fillId="0" borderId="16" xfId="18" applyBorder="1" applyAlignment="1">
      <alignment/>
    </xf>
    <xf numFmtId="0" fontId="0" fillId="0" borderId="17" xfId="0" applyBorder="1" applyAlignment="1">
      <alignment/>
    </xf>
    <xf numFmtId="44" fontId="0" fillId="0" borderId="18" xfId="18" applyBorder="1" applyAlignment="1">
      <alignment/>
    </xf>
    <xf numFmtId="0" fontId="0" fillId="0" borderId="19" xfId="0" applyBorder="1" applyAlignment="1">
      <alignment/>
    </xf>
    <xf numFmtId="44" fontId="0" fillId="0" borderId="20" xfId="18" applyBorder="1" applyAlignment="1">
      <alignment/>
    </xf>
    <xf numFmtId="0" fontId="1" fillId="14" borderId="21" xfId="0" applyFont="1" applyFill="1" applyBorder="1" applyAlignment="1">
      <alignment/>
    </xf>
    <xf numFmtId="0" fontId="1" fillId="14" borderId="22" xfId="0" applyFont="1" applyFill="1" applyBorder="1" applyAlignment="1">
      <alignment/>
    </xf>
    <xf numFmtId="0" fontId="0" fillId="0" borderId="23" xfId="0" applyBorder="1" applyAlignment="1">
      <alignment/>
    </xf>
    <xf numFmtId="0" fontId="0" fillId="9" borderId="24" xfId="0" applyFill="1" applyBorder="1" applyAlignment="1">
      <alignment/>
    </xf>
    <xf numFmtId="0" fontId="0" fillId="9" borderId="18" xfId="0" applyFill="1" applyBorder="1" applyAlignment="1">
      <alignment/>
    </xf>
    <xf numFmtId="44" fontId="0" fillId="0" borderId="1" xfId="18" applyFont="1" applyFill="1" applyBorder="1" applyAlignment="1">
      <alignment/>
    </xf>
    <xf numFmtId="44" fontId="0" fillId="0" borderId="16" xfId="18" applyFont="1" applyFill="1" applyBorder="1" applyAlignment="1">
      <alignment/>
    </xf>
    <xf numFmtId="44" fontId="0" fillId="0" borderId="3" xfId="18" applyFont="1" applyFill="1" applyBorder="1" applyAlignment="1">
      <alignment/>
    </xf>
    <xf numFmtId="44" fontId="0" fillId="0" borderId="18" xfId="18" applyFont="1" applyFill="1" applyBorder="1" applyAlignment="1">
      <alignment/>
    </xf>
    <xf numFmtId="44" fontId="0" fillId="0" borderId="2" xfId="18" applyFont="1" applyFill="1" applyBorder="1" applyAlignment="1">
      <alignment/>
    </xf>
    <xf numFmtId="44" fontId="0" fillId="0" borderId="20" xfId="18" applyFont="1" applyFill="1" applyBorder="1" applyAlignment="1">
      <alignment/>
    </xf>
    <xf numFmtId="0" fontId="6" fillId="15" borderId="17" xfId="0" applyFont="1" applyFill="1" applyBorder="1" applyAlignment="1">
      <alignment horizontal="center"/>
    </xf>
    <xf numFmtId="0" fontId="6" fillId="15" borderId="3" xfId="0" applyFont="1" applyFill="1" applyBorder="1" applyAlignment="1">
      <alignment horizontal="center"/>
    </xf>
    <xf numFmtId="0" fontId="6" fillId="15" borderId="18" xfId="0" applyFont="1" applyFill="1" applyBorder="1" applyAlignment="1">
      <alignment horizontal="center"/>
    </xf>
    <xf numFmtId="0" fontId="7" fillId="16" borderId="19" xfId="0" applyFont="1" applyFill="1" applyBorder="1" applyAlignment="1">
      <alignment/>
    </xf>
    <xf numFmtId="0" fontId="7" fillId="16" borderId="15" xfId="0" applyFont="1" applyFill="1" applyBorder="1" applyAlignment="1">
      <alignment/>
    </xf>
    <xf numFmtId="0" fontId="7" fillId="16" borderId="17" xfId="0" applyFont="1" applyFill="1" applyBorder="1" applyAlignment="1">
      <alignment/>
    </xf>
    <xf numFmtId="0" fontId="1" fillId="7" borderId="14" xfId="0" applyFont="1" applyFill="1" applyBorder="1" applyAlignment="1">
      <alignment horizontal="right"/>
    </xf>
    <xf numFmtId="0" fontId="1" fillId="9" borderId="14" xfId="0" applyFont="1" applyFill="1" applyBorder="1" applyAlignment="1">
      <alignment horizontal="right"/>
    </xf>
    <xf numFmtId="44" fontId="0" fillId="0" borderId="8" xfId="18" applyBorder="1" applyAlignment="1">
      <alignment horizontal="center"/>
    </xf>
    <xf numFmtId="183" fontId="0" fillId="0" borderId="10" xfId="16" applyNumberFormat="1" applyBorder="1" applyAlignment="1">
      <alignment/>
    </xf>
    <xf numFmtId="44" fontId="0" fillId="0" borderId="12" xfId="18" applyBorder="1" applyAlignment="1">
      <alignment horizontal="center"/>
    </xf>
    <xf numFmtId="0" fontId="1" fillId="14" borderId="14" xfId="0" applyFont="1" applyFill="1" applyBorder="1" applyAlignment="1">
      <alignment/>
    </xf>
    <xf numFmtId="0" fontId="0" fillId="14" borderId="13" xfId="0" applyFill="1" applyBorder="1" applyAlignment="1">
      <alignment/>
    </xf>
    <xf numFmtId="0" fontId="1" fillId="14" borderId="14" xfId="0" applyFont="1" applyFill="1" applyBorder="1" applyAlignment="1">
      <alignment horizontal="right"/>
    </xf>
    <xf numFmtId="0" fontId="1" fillId="14" borderId="13" xfId="0" applyFont="1" applyFill="1" applyBorder="1" applyAlignment="1">
      <alignment/>
    </xf>
    <xf numFmtId="0" fontId="1" fillId="17" borderId="14" xfId="0" applyFont="1" applyFill="1" applyBorder="1" applyAlignment="1">
      <alignment/>
    </xf>
    <xf numFmtId="0" fontId="0" fillId="17" borderId="13" xfId="0" applyFill="1" applyBorder="1" applyAlignment="1">
      <alignment/>
    </xf>
    <xf numFmtId="0" fontId="1" fillId="17" borderId="14" xfId="0" applyFont="1" applyFill="1" applyBorder="1" applyAlignment="1">
      <alignment horizontal="right"/>
    </xf>
    <xf numFmtId="10" fontId="1" fillId="17" borderId="13" xfId="21" applyNumberFormat="1" applyFont="1" applyFill="1" applyBorder="1" applyAlignment="1">
      <alignment/>
    </xf>
    <xf numFmtId="7" fontId="0" fillId="0" borderId="4" xfId="19" applyNumberFormat="1" applyFill="1" applyBorder="1" applyAlignment="1">
      <alignment/>
    </xf>
    <xf numFmtId="9" fontId="0" fillId="0" borderId="4" xfId="21" applyFill="1" applyBorder="1" applyAlignment="1">
      <alignment/>
    </xf>
    <xf numFmtId="0" fontId="0" fillId="0" borderId="4" xfId="0" applyFill="1" applyBorder="1" applyAlignment="1">
      <alignment/>
    </xf>
    <xf numFmtId="0" fontId="1" fillId="18" borderId="1" xfId="0" applyFont="1" applyFill="1" applyBorder="1" applyAlignment="1">
      <alignment horizontal="center"/>
    </xf>
    <xf numFmtId="183" fontId="0" fillId="0" borderId="1" xfId="16" applyNumberFormat="1" applyFill="1" applyBorder="1" applyAlignment="1">
      <alignment horizontal="center"/>
    </xf>
    <xf numFmtId="192" fontId="0" fillId="0" borderId="1" xfId="0" applyNumberFormat="1" applyFill="1" applyBorder="1" applyAlignment="1">
      <alignment/>
    </xf>
    <xf numFmtId="0" fontId="1" fillId="12" borderId="1" xfId="0" applyFont="1" applyFill="1" applyBorder="1" applyAlignment="1">
      <alignment horizontal="center" vertical="top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0" fontId="0" fillId="9" borderId="1" xfId="0" applyFill="1" applyBorder="1" applyAlignment="1">
      <alignment/>
    </xf>
    <xf numFmtId="0" fontId="0" fillId="0" borderId="25" xfId="0" applyBorder="1" applyAlignment="1">
      <alignment/>
    </xf>
    <xf numFmtId="9" fontId="0" fillId="0" borderId="1" xfId="0" applyNumberFormat="1" applyBorder="1" applyAlignment="1">
      <alignment horizontal="center"/>
    </xf>
    <xf numFmtId="0" fontId="1" fillId="12" borderId="1" xfId="0" applyFont="1" applyFill="1" applyBorder="1" applyAlignment="1">
      <alignment/>
    </xf>
    <xf numFmtId="187" fontId="0" fillId="0" borderId="1" xfId="19" applyBorder="1" applyAlignment="1">
      <alignment/>
    </xf>
    <xf numFmtId="0" fontId="0" fillId="9" borderId="26" xfId="0" applyFill="1" applyBorder="1" applyAlignment="1">
      <alignment/>
    </xf>
    <xf numFmtId="0" fontId="0" fillId="9" borderId="27" xfId="0" applyFill="1" applyBorder="1" applyAlignment="1">
      <alignment/>
    </xf>
    <xf numFmtId="0" fontId="0" fillId="9" borderId="28" xfId="0" applyFill="1" applyBorder="1" applyAlignment="1">
      <alignment/>
    </xf>
    <xf numFmtId="0" fontId="1" fillId="0" borderId="29" xfId="0" applyFont="1" applyFill="1" applyBorder="1" applyAlignment="1">
      <alignment horizontal="left"/>
    </xf>
    <xf numFmtId="0" fontId="1" fillId="0" borderId="30" xfId="0" applyFont="1" applyFill="1" applyBorder="1" applyAlignment="1">
      <alignment horizontal="left"/>
    </xf>
    <xf numFmtId="0" fontId="1" fillId="0" borderId="26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7" fontId="0" fillId="8" borderId="4" xfId="19" applyNumberFormat="1" applyFill="1" applyBorder="1" applyAlignment="1">
      <alignment/>
    </xf>
    <xf numFmtId="0" fontId="1" fillId="0" borderId="0" xfId="0" applyFont="1" applyFill="1" applyAlignment="1">
      <alignment horizontal="left" wrapText="1"/>
    </xf>
    <xf numFmtId="0" fontId="1" fillId="0" borderId="5" xfId="0" applyFont="1" applyFill="1" applyBorder="1" applyAlignment="1">
      <alignment horizontal="right"/>
    </xf>
    <xf numFmtId="9" fontId="0" fillId="8" borderId="4" xfId="2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0" fillId="8" borderId="4" xfId="0" applyFill="1" applyBorder="1" applyAlignment="1">
      <alignment/>
    </xf>
    <xf numFmtId="187" fontId="1" fillId="0" borderId="0" xfId="19" applyFont="1" applyFill="1" applyAlignment="1">
      <alignment/>
    </xf>
    <xf numFmtId="189" fontId="0" fillId="0" borderId="0" xfId="0" applyNumberFormat="1" applyFill="1" applyAlignment="1">
      <alignment horizontal="right"/>
    </xf>
    <xf numFmtId="192" fontId="0" fillId="0" borderId="0" xfId="0" applyNumberFormat="1" applyFill="1" applyAlignment="1">
      <alignment/>
    </xf>
    <xf numFmtId="190" fontId="0" fillId="0" borderId="0" xfId="0" applyNumberFormat="1" applyFill="1" applyAlignment="1">
      <alignment horizontal="right"/>
    </xf>
    <xf numFmtId="20" fontId="0" fillId="0" borderId="1" xfId="0" applyNumberFormat="1" applyBorder="1" applyAlignment="1">
      <alignment/>
    </xf>
    <xf numFmtId="20" fontId="0" fillId="0" borderId="3" xfId="0" applyNumberFormat="1" applyBorder="1" applyAlignment="1">
      <alignment/>
    </xf>
    <xf numFmtId="0" fontId="0" fillId="9" borderId="3" xfId="0" applyFill="1" applyBorder="1" applyAlignment="1">
      <alignment/>
    </xf>
    <xf numFmtId="0" fontId="0" fillId="9" borderId="2" xfId="0" applyFill="1" applyBorder="1" applyAlignment="1">
      <alignment/>
    </xf>
    <xf numFmtId="0" fontId="1" fillId="12" borderId="5" xfId="0" applyFont="1" applyFill="1" applyBorder="1" applyAlignment="1">
      <alignment horizontal="right"/>
    </xf>
    <xf numFmtId="7" fontId="0" fillId="19" borderId="4" xfId="19" applyNumberFormat="1" applyFill="1" applyBorder="1" applyAlignment="1">
      <alignment/>
    </xf>
    <xf numFmtId="0" fontId="0" fillId="9" borderId="4" xfId="0" applyFill="1" applyBorder="1" applyAlignment="1">
      <alignment/>
    </xf>
    <xf numFmtId="0" fontId="1" fillId="12" borderId="0" xfId="0" applyFont="1" applyFill="1" applyAlignment="1">
      <alignment horizontal="left"/>
    </xf>
    <xf numFmtId="0" fontId="1" fillId="18" borderId="0" xfId="0" applyFont="1" applyFill="1" applyAlignment="1">
      <alignment horizontal="center"/>
    </xf>
    <xf numFmtId="0" fontId="6" fillId="15" borderId="23" xfId="0" applyFont="1" applyFill="1" applyBorder="1" applyAlignment="1">
      <alignment horizontal="center"/>
    </xf>
    <xf numFmtId="0" fontId="6" fillId="15" borderId="31" xfId="0" applyFont="1" applyFill="1" applyBorder="1" applyAlignment="1">
      <alignment horizontal="center"/>
    </xf>
    <xf numFmtId="0" fontId="6" fillId="15" borderId="2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9" borderId="5" xfId="0" applyFont="1" applyFill="1" applyBorder="1" applyAlignment="1">
      <alignment vertical="top" wrapText="1"/>
    </xf>
    <xf numFmtId="0" fontId="1" fillId="9" borderId="6" xfId="0" applyFont="1" applyFill="1" applyBorder="1" applyAlignment="1">
      <alignment vertical="top"/>
    </xf>
    <xf numFmtId="0" fontId="1" fillId="9" borderId="4" xfId="0" applyFont="1" applyFill="1" applyBorder="1" applyAlignment="1">
      <alignment vertical="top"/>
    </xf>
    <xf numFmtId="0" fontId="0" fillId="9" borderId="6" xfId="0" applyFill="1" applyBorder="1" applyAlignment="1">
      <alignment vertical="top"/>
    </xf>
    <xf numFmtId="0" fontId="0" fillId="9" borderId="4" xfId="0" applyFill="1" applyBorder="1" applyAlignment="1">
      <alignment vertical="top"/>
    </xf>
    <xf numFmtId="0" fontId="1" fillId="12" borderId="5" xfId="0" applyFont="1" applyFill="1" applyBorder="1" applyAlignment="1">
      <alignment/>
    </xf>
    <xf numFmtId="0" fontId="1" fillId="12" borderId="6" xfId="0" applyFont="1" applyFill="1" applyBorder="1" applyAlignment="1">
      <alignment/>
    </xf>
    <xf numFmtId="187" fontId="10" fillId="0" borderId="7" xfId="19" applyFont="1" applyFill="1" applyBorder="1" applyAlignment="1">
      <alignment horizontal="center" vertical="center"/>
    </xf>
    <xf numFmtId="187" fontId="10" fillId="0" borderId="32" xfId="19" applyFont="1" applyFill="1" applyBorder="1" applyAlignment="1">
      <alignment horizontal="center" vertical="center"/>
    </xf>
    <xf numFmtId="187" fontId="10" fillId="0" borderId="8" xfId="19" applyFont="1" applyFill="1" applyBorder="1" applyAlignment="1">
      <alignment horizontal="center" vertical="center"/>
    </xf>
    <xf numFmtId="187" fontId="10" fillId="0" borderId="11" xfId="19" applyFont="1" applyFill="1" applyBorder="1" applyAlignment="1">
      <alignment horizontal="center" vertical="center"/>
    </xf>
    <xf numFmtId="187" fontId="10" fillId="0" borderId="25" xfId="19" applyFont="1" applyFill="1" applyBorder="1" applyAlignment="1">
      <alignment horizontal="center" vertical="center"/>
    </xf>
    <xf numFmtId="187" fontId="10" fillId="0" borderId="12" xfId="19" applyFont="1" applyFill="1" applyBorder="1" applyAlignment="1">
      <alignment horizontal="center" vertical="center"/>
    </xf>
    <xf numFmtId="0" fontId="1" fillId="9" borderId="29" xfId="0" applyFont="1" applyFill="1" applyBorder="1" applyAlignment="1">
      <alignment wrapText="1"/>
    </xf>
    <xf numFmtId="0" fontId="1" fillId="9" borderId="33" xfId="0" applyFont="1" applyFill="1" applyBorder="1" applyAlignment="1">
      <alignment wrapText="1"/>
    </xf>
    <xf numFmtId="0" fontId="1" fillId="9" borderId="34" xfId="0" applyFont="1" applyFill="1" applyBorder="1" applyAlignment="1">
      <alignment wrapText="1"/>
    </xf>
    <xf numFmtId="0" fontId="0" fillId="8" borderId="35" xfId="0" applyFill="1" applyBorder="1" applyAlignment="1">
      <alignment horizontal="left"/>
    </xf>
    <xf numFmtId="0" fontId="0" fillId="8" borderId="36" xfId="0" applyFill="1" applyBorder="1" applyAlignment="1">
      <alignment horizontal="left"/>
    </xf>
    <xf numFmtId="0" fontId="0" fillId="8" borderId="37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39" xfId="0" applyFill="1" applyBorder="1" applyAlignment="1">
      <alignment/>
    </xf>
    <xf numFmtId="0" fontId="0" fillId="8" borderId="40" xfId="0" applyFill="1" applyBorder="1" applyAlignment="1">
      <alignment/>
    </xf>
    <xf numFmtId="0" fontId="0" fillId="9" borderId="1" xfId="0" applyFill="1" applyBorder="1" applyAlignment="1">
      <alignment vertical="top" wrapText="1"/>
    </xf>
    <xf numFmtId="0" fontId="0" fillId="9" borderId="1" xfId="0" applyFill="1" applyBorder="1" applyAlignment="1">
      <alignment vertical="top"/>
    </xf>
    <xf numFmtId="0" fontId="1" fillId="12" borderId="41" xfId="0" applyFont="1" applyFill="1" applyBorder="1" applyAlignment="1">
      <alignment horizontal="right"/>
    </xf>
    <xf numFmtId="0" fontId="1" fillId="12" borderId="42" xfId="0" applyFont="1" applyFill="1" applyBorder="1" applyAlignment="1">
      <alignment horizontal="right"/>
    </xf>
    <xf numFmtId="0" fontId="1" fillId="12" borderId="5" xfId="0" applyFont="1" applyFill="1" applyBorder="1" applyAlignment="1">
      <alignment horizontal="right"/>
    </xf>
    <xf numFmtId="0" fontId="1" fillId="12" borderId="6" xfId="0" applyFont="1" applyFill="1" applyBorder="1" applyAlignment="1">
      <alignment horizontal="right"/>
    </xf>
  </cellXfs>
  <cellStyles count="12">
    <cellStyle name="Normal" xfId="0"/>
    <cellStyle name="Followed Hyperlink" xfId="15"/>
    <cellStyle name="Comma" xfId="16"/>
    <cellStyle name="Comma [0]" xfId="17"/>
    <cellStyle name="Euro" xfId="18"/>
    <cellStyle name="Euro_WH" xfId="19"/>
    <cellStyle name="Hyperlink" xfId="20"/>
    <cellStyle name="Percent" xfId="21"/>
    <cellStyle name="Standard_Monat" xfId="22"/>
    <cellStyle name="Standard_Preissenkung" xfId="23"/>
    <cellStyle name="Currency" xfId="24"/>
    <cellStyle name="Currency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25"/>
          <c:y val="0"/>
          <c:w val="0.96975"/>
          <c:h val="0.938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Schutz!$B$16:$B$36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Schutz!$C$16:$C$36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0"/>
        </c:ser>
        <c:axId val="37910873"/>
        <c:axId val="5653538"/>
      </c:lineChart>
      <c:catAx>
        <c:axId val="37910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53538"/>
        <c:crosses val="autoZero"/>
        <c:auto val="1"/>
        <c:lblOffset val="100"/>
        <c:tickLblSkip val="1"/>
        <c:noMultiLvlLbl val="0"/>
      </c:catAx>
      <c:valAx>
        <c:axId val="5653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910873"/>
        <c:crossesAt val="1"/>
        <c:crossBetween val="between"/>
        <c:dispUnits/>
        <c:majorUnit val="2000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361950</xdr:colOff>
      <xdr:row>15</xdr:row>
      <xdr:rowOff>0</xdr:rowOff>
    </xdr:from>
    <xdr:to>
      <xdr:col>9</xdr:col>
      <xdr:colOff>85725</xdr:colOff>
      <xdr:row>38</xdr:row>
      <xdr:rowOff>57150</xdr:rowOff>
    </xdr:to>
    <xdr:graphicFrame>
      <xdr:nvGraphicFramePr>
        <xdr:cNvPr id="1" name="Chart 1"/>
        <xdr:cNvGraphicFramePr/>
      </xdr:nvGraphicFramePr>
      <xdr:xfrm>
        <a:off x="2867025" y="2914650"/>
        <a:ext cx="413385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B2" sqref="B2"/>
    </sheetView>
  </sheetViews>
  <sheetFormatPr defaultColWidth="11.421875" defaultRowHeight="12.75"/>
  <cols>
    <col min="1" max="1" width="14.140625" style="7" customWidth="1"/>
    <col min="2" max="2" width="23.140625" style="7" customWidth="1"/>
    <col min="3" max="6" width="12.00390625" style="7" customWidth="1"/>
    <col min="7" max="7" width="12.7109375" style="7" bestFit="1" customWidth="1"/>
    <col min="8" max="16384" width="11.421875" style="7" customWidth="1"/>
  </cols>
  <sheetData>
    <row r="1" spans="1:7" s="8" customFormat="1" ht="15.75" thickBot="1">
      <c r="A1" s="5" t="s">
        <v>23</v>
      </c>
      <c r="B1" s="5" t="s">
        <v>24</v>
      </c>
      <c r="C1" s="6" t="s">
        <v>3</v>
      </c>
      <c r="D1" s="6" t="s">
        <v>4</v>
      </c>
      <c r="E1" s="6" t="s">
        <v>5</v>
      </c>
      <c r="F1" s="6" t="s">
        <v>9</v>
      </c>
      <c r="G1" s="6" t="s">
        <v>10</v>
      </c>
    </row>
    <row r="2" spans="1:7" ht="12.75">
      <c r="A2" s="11" t="s">
        <v>11</v>
      </c>
      <c r="B2" s="12" t="s">
        <v>12</v>
      </c>
      <c r="C2" s="4">
        <v>11475995</v>
      </c>
      <c r="D2" s="4">
        <v>11820274.85</v>
      </c>
      <c r="E2" s="4">
        <v>11111058.359</v>
      </c>
      <c r="F2" s="4">
        <v>15777702.86978</v>
      </c>
      <c r="G2" s="9">
        <f aca="true" t="shared" si="0" ref="G2:G30">SUM(F2,E2,D2,C2)</f>
        <v>50185031.07878</v>
      </c>
    </row>
    <row r="3" spans="1:7" ht="12.75">
      <c r="A3" s="13" t="s">
        <v>11</v>
      </c>
      <c r="B3" s="14" t="s">
        <v>13</v>
      </c>
      <c r="C3" s="3">
        <v>17370102</v>
      </c>
      <c r="D3" s="3">
        <v>17891205.06</v>
      </c>
      <c r="E3" s="3">
        <v>16817732.756399997</v>
      </c>
      <c r="F3" s="3">
        <v>23881180.514087997</v>
      </c>
      <c r="G3" s="10">
        <f t="shared" si="0"/>
        <v>75960220.330488</v>
      </c>
    </row>
    <row r="4" spans="1:7" ht="12.75">
      <c r="A4" s="13" t="s">
        <v>11</v>
      </c>
      <c r="B4" s="14" t="s">
        <v>14</v>
      </c>
      <c r="C4" s="3">
        <v>19024471</v>
      </c>
      <c r="D4" s="3">
        <v>19595205.130000003</v>
      </c>
      <c r="E4" s="3">
        <v>18419492.8222</v>
      </c>
      <c r="F4" s="3">
        <v>26155679.807523996</v>
      </c>
      <c r="G4" s="10">
        <f t="shared" si="0"/>
        <v>83194848.75972399</v>
      </c>
    </row>
    <row r="5" spans="1:7" ht="12.75">
      <c r="A5" s="13" t="s">
        <v>11</v>
      </c>
      <c r="B5" s="14" t="s">
        <v>15</v>
      </c>
      <c r="C5" s="3">
        <v>3464985</v>
      </c>
      <c r="D5" s="3">
        <v>3568934.55</v>
      </c>
      <c r="E5" s="3">
        <v>3354798.477</v>
      </c>
      <c r="F5" s="3">
        <v>4763813.83734</v>
      </c>
      <c r="G5" s="10">
        <f t="shared" si="0"/>
        <v>15152531.86434</v>
      </c>
    </row>
    <row r="6" spans="1:7" ht="12.75">
      <c r="A6" s="13" t="s">
        <v>11</v>
      </c>
      <c r="B6" s="14" t="s">
        <v>16</v>
      </c>
      <c r="C6" s="3">
        <v>4726346</v>
      </c>
      <c r="D6" s="3">
        <v>4868136.38</v>
      </c>
      <c r="E6" s="3">
        <v>4576048.197199999</v>
      </c>
      <c r="F6" s="3">
        <v>6497988.440024</v>
      </c>
      <c r="G6" s="10">
        <f t="shared" si="0"/>
        <v>20668519.017224</v>
      </c>
    </row>
    <row r="7" spans="1:7" ht="12.75">
      <c r="A7" s="13" t="s">
        <v>11</v>
      </c>
      <c r="B7" s="14" t="s">
        <v>17</v>
      </c>
      <c r="C7" s="3">
        <v>5753895</v>
      </c>
      <c r="D7" s="3">
        <v>5926511.85</v>
      </c>
      <c r="E7" s="3">
        <v>5570921.1389999995</v>
      </c>
      <c r="F7" s="3">
        <v>7910708.017379999</v>
      </c>
      <c r="G7" s="10">
        <f t="shared" si="0"/>
        <v>25162036.00638</v>
      </c>
    </row>
    <row r="8" spans="1:7" ht="12.75">
      <c r="A8" s="13" t="s">
        <v>11</v>
      </c>
      <c r="B8" s="14" t="s">
        <v>18</v>
      </c>
      <c r="C8" s="3">
        <v>9468548</v>
      </c>
      <c r="D8" s="3">
        <v>9752604.44</v>
      </c>
      <c r="E8" s="3">
        <v>9167448.1736</v>
      </c>
      <c r="F8" s="3">
        <v>13017776.406512</v>
      </c>
      <c r="G8" s="10">
        <f t="shared" si="0"/>
        <v>41406377.020112</v>
      </c>
    </row>
    <row r="9" spans="1:7" ht="12.75">
      <c r="A9" s="13" t="s">
        <v>19</v>
      </c>
      <c r="B9" s="14" t="s">
        <v>12</v>
      </c>
      <c r="C9" s="3">
        <v>14230233.8</v>
      </c>
      <c r="D9" s="3">
        <v>14657140.814</v>
      </c>
      <c r="E9" s="3">
        <v>13777712.36516</v>
      </c>
      <c r="F9" s="3">
        <v>19564351.558527198</v>
      </c>
      <c r="G9" s="10">
        <f t="shared" si="0"/>
        <v>62229438.5376872</v>
      </c>
    </row>
    <row r="10" spans="1:7" ht="12.75">
      <c r="A10" s="13" t="s">
        <v>19</v>
      </c>
      <c r="B10" s="14" t="s">
        <v>13</v>
      </c>
      <c r="C10" s="3">
        <v>21538926.48</v>
      </c>
      <c r="D10" s="3">
        <v>22185094.2744</v>
      </c>
      <c r="E10" s="3">
        <v>20853988.617935997</v>
      </c>
      <c r="F10" s="3">
        <v>29612663.837469116</v>
      </c>
      <c r="G10" s="10">
        <f t="shared" si="0"/>
        <v>94190673.20980512</v>
      </c>
    </row>
    <row r="11" spans="1:7" ht="12.75">
      <c r="A11" s="13" t="s">
        <v>19</v>
      </c>
      <c r="B11" s="14" t="s">
        <v>14</v>
      </c>
      <c r="C11" s="3">
        <v>23590344.04</v>
      </c>
      <c r="D11" s="3">
        <v>24298054.3612</v>
      </c>
      <c r="E11" s="3">
        <v>22840171.099528</v>
      </c>
      <c r="F11" s="3">
        <v>32433042.96132976</v>
      </c>
      <c r="G11" s="10">
        <f t="shared" si="0"/>
        <v>103161612.46205777</v>
      </c>
    </row>
    <row r="12" spans="1:7" ht="12.75">
      <c r="A12" s="13" t="s">
        <v>19</v>
      </c>
      <c r="B12" s="14" t="s">
        <v>15</v>
      </c>
      <c r="C12" s="3">
        <v>4296581.4</v>
      </c>
      <c r="D12" s="3">
        <v>4425478.842</v>
      </c>
      <c r="E12" s="3">
        <v>4159950.1114800004</v>
      </c>
      <c r="F12" s="3">
        <v>5907129.158301599</v>
      </c>
      <c r="G12" s="10">
        <f t="shared" si="0"/>
        <v>18789139.511781603</v>
      </c>
    </row>
    <row r="13" spans="1:7" ht="12.75">
      <c r="A13" s="13" t="s">
        <v>19</v>
      </c>
      <c r="B13" s="14" t="s">
        <v>16</v>
      </c>
      <c r="C13" s="3">
        <v>5860669.04</v>
      </c>
      <c r="D13" s="3">
        <v>6036489.1112</v>
      </c>
      <c r="E13" s="3">
        <v>5674299.764528</v>
      </c>
      <c r="F13" s="3">
        <v>8057505.665629759</v>
      </c>
      <c r="G13" s="10">
        <f t="shared" si="0"/>
        <v>25628963.58135776</v>
      </c>
    </row>
    <row r="14" spans="1:7" ht="12.75">
      <c r="A14" s="13" t="s">
        <v>19</v>
      </c>
      <c r="B14" s="14" t="s">
        <v>17</v>
      </c>
      <c r="C14" s="3">
        <v>7134829.800000001</v>
      </c>
      <c r="D14" s="3">
        <v>7348874.694</v>
      </c>
      <c r="E14" s="3">
        <v>6907942.21236</v>
      </c>
      <c r="F14" s="3">
        <v>9809277.941551201</v>
      </c>
      <c r="G14" s="10">
        <f t="shared" si="0"/>
        <v>31200924.647911202</v>
      </c>
    </row>
    <row r="15" spans="1:7" ht="12.75">
      <c r="A15" s="13" t="s">
        <v>19</v>
      </c>
      <c r="B15" s="14" t="s">
        <v>18</v>
      </c>
      <c r="C15" s="3">
        <v>11740999.52</v>
      </c>
      <c r="D15" s="3">
        <v>12093229.5056</v>
      </c>
      <c r="E15" s="3">
        <v>11367635.735264</v>
      </c>
      <c r="F15" s="3">
        <v>16142042.744074877</v>
      </c>
      <c r="G15" s="10">
        <f t="shared" si="0"/>
        <v>51343907.50493887</v>
      </c>
    </row>
    <row r="16" spans="1:7" ht="12.75">
      <c r="A16" s="13" t="s">
        <v>20</v>
      </c>
      <c r="B16" s="14" t="s">
        <v>12</v>
      </c>
      <c r="C16" s="3">
        <v>5976698.1959999995</v>
      </c>
      <c r="D16" s="3">
        <v>6155999.14188</v>
      </c>
      <c r="E16" s="3">
        <v>5786639.1933672</v>
      </c>
      <c r="F16" s="3">
        <v>8217027.654581424</v>
      </c>
      <c r="G16" s="10">
        <f t="shared" si="0"/>
        <v>26136364.185828622</v>
      </c>
    </row>
    <row r="17" spans="1:7" ht="12.75">
      <c r="A17" s="13" t="s">
        <v>20</v>
      </c>
      <c r="B17" s="14" t="s">
        <v>13</v>
      </c>
      <c r="C17" s="3">
        <v>9046349.121599998</v>
      </c>
      <c r="D17" s="3">
        <v>9317739.595248</v>
      </c>
      <c r="E17" s="3">
        <v>8758675.21953312</v>
      </c>
      <c r="F17" s="3">
        <v>12437318.81173703</v>
      </c>
      <c r="G17" s="10">
        <f t="shared" si="0"/>
        <v>39560082.74811815</v>
      </c>
    </row>
    <row r="18" spans="1:7" ht="12.75">
      <c r="A18" s="13" t="s">
        <v>20</v>
      </c>
      <c r="B18" s="14" t="s">
        <v>14</v>
      </c>
      <c r="C18" s="3">
        <v>9907944.4968</v>
      </c>
      <c r="D18" s="3">
        <v>10205182.831704</v>
      </c>
      <c r="E18" s="3">
        <v>9592871.861801758</v>
      </c>
      <c r="F18" s="3">
        <v>13621878.0437585</v>
      </c>
      <c r="G18" s="10">
        <f t="shared" si="0"/>
        <v>43327877.23406426</v>
      </c>
    </row>
    <row r="19" spans="1:7" ht="12.75">
      <c r="A19" s="13" t="s">
        <v>20</v>
      </c>
      <c r="B19" s="14" t="s">
        <v>15</v>
      </c>
      <c r="C19" s="3">
        <v>1804564.1879999998</v>
      </c>
      <c r="D19" s="3">
        <v>1858701.11364</v>
      </c>
      <c r="E19" s="3">
        <v>1747179.0468215998</v>
      </c>
      <c r="F19" s="3">
        <v>2480994.2464866713</v>
      </c>
      <c r="G19" s="10">
        <f t="shared" si="0"/>
        <v>7891438.594948271</v>
      </c>
    </row>
    <row r="20" spans="1:7" ht="12.75">
      <c r="A20" s="13" t="s">
        <v>20</v>
      </c>
      <c r="B20" s="14" t="s">
        <v>16</v>
      </c>
      <c r="C20" s="3">
        <v>2461480.9968</v>
      </c>
      <c r="D20" s="3">
        <v>2535325.4267039998</v>
      </c>
      <c r="E20" s="3">
        <v>2383205.90110176</v>
      </c>
      <c r="F20" s="3">
        <v>3384152.379564499</v>
      </c>
      <c r="G20" s="10">
        <f t="shared" si="0"/>
        <v>10764164.704170259</v>
      </c>
    </row>
    <row r="21" spans="1:7" ht="12.75">
      <c r="A21" s="13" t="s">
        <v>20</v>
      </c>
      <c r="B21" s="14" t="s">
        <v>17</v>
      </c>
      <c r="C21" s="3">
        <v>2996628.5160000003</v>
      </c>
      <c r="D21" s="3">
        <v>3086527.37148</v>
      </c>
      <c r="E21" s="3">
        <v>2901335.7291912</v>
      </c>
      <c r="F21" s="3">
        <v>4119896.735451504</v>
      </c>
      <c r="G21" s="10">
        <f t="shared" si="0"/>
        <v>13104388.352122704</v>
      </c>
    </row>
    <row r="22" spans="1:7" ht="12.75">
      <c r="A22" s="13" t="s">
        <v>20</v>
      </c>
      <c r="B22" s="14" t="s">
        <v>18</v>
      </c>
      <c r="C22" s="3">
        <v>4931219.7984</v>
      </c>
      <c r="D22" s="3">
        <v>5079156.392352</v>
      </c>
      <c r="E22" s="3">
        <v>4774407.00881088</v>
      </c>
      <c r="F22" s="3">
        <v>6779657.952511448</v>
      </c>
      <c r="G22" s="10">
        <f t="shared" si="0"/>
        <v>21564441.15207433</v>
      </c>
    </row>
    <row r="23" spans="1:7" ht="12.75">
      <c r="A23" s="13" t="s">
        <v>21</v>
      </c>
      <c r="B23" s="14" t="s">
        <v>12</v>
      </c>
      <c r="C23" s="3">
        <v>2151611.3505599997</v>
      </c>
      <c r="D23" s="3">
        <v>2216159.6910767998</v>
      </c>
      <c r="E23" s="3">
        <v>2083190.1096121918</v>
      </c>
      <c r="F23" s="3">
        <v>2958129.955649312</v>
      </c>
      <c r="G23" s="10">
        <f t="shared" si="0"/>
        <v>9409091.106898304</v>
      </c>
    </row>
    <row r="24" spans="1:7" ht="12.75">
      <c r="A24" s="13" t="s">
        <v>21</v>
      </c>
      <c r="B24" s="14" t="s">
        <v>13</v>
      </c>
      <c r="C24" s="3">
        <v>3256685.6837759996</v>
      </c>
      <c r="D24" s="3">
        <v>3354386.2542892797</v>
      </c>
      <c r="E24" s="3">
        <v>3153123.079031923</v>
      </c>
      <c r="F24" s="3">
        <v>4477434.772225331</v>
      </c>
      <c r="G24" s="10">
        <f t="shared" si="0"/>
        <v>14241629.789322533</v>
      </c>
    </row>
    <row r="25" spans="1:7" ht="12.75">
      <c r="A25" s="13" t="s">
        <v>21</v>
      </c>
      <c r="B25" s="14" t="s">
        <v>14</v>
      </c>
      <c r="C25" s="3">
        <v>3566860.0188479996</v>
      </c>
      <c r="D25" s="3">
        <v>3673865.8194134403</v>
      </c>
      <c r="E25" s="3">
        <v>3453433.8702486334</v>
      </c>
      <c r="F25" s="3">
        <v>4903876.095753059</v>
      </c>
      <c r="G25" s="10">
        <f t="shared" si="0"/>
        <v>15598035.804263132</v>
      </c>
    </row>
    <row r="26" spans="1:7" ht="12.75">
      <c r="A26" s="13" t="s">
        <v>21</v>
      </c>
      <c r="B26" s="14" t="s">
        <v>15</v>
      </c>
      <c r="C26" s="3">
        <v>649643.1076799999</v>
      </c>
      <c r="D26" s="3">
        <v>669132.4009104</v>
      </c>
      <c r="E26" s="3">
        <v>628984.4568557759</v>
      </c>
      <c r="F26" s="3">
        <v>893157.9287352017</v>
      </c>
      <c r="G26" s="10">
        <f t="shared" si="0"/>
        <v>2840917.8941813773</v>
      </c>
    </row>
    <row r="27" spans="1:7" ht="12.75">
      <c r="A27" s="13" t="s">
        <v>21</v>
      </c>
      <c r="B27" s="14" t="s">
        <v>16</v>
      </c>
      <c r="C27" s="3">
        <v>886133.1588479999</v>
      </c>
      <c r="D27" s="3">
        <v>912717.15361344</v>
      </c>
      <c r="E27" s="3">
        <v>857954.1243966335</v>
      </c>
      <c r="F27" s="3">
        <v>1218294.8566432195</v>
      </c>
      <c r="G27" s="10">
        <f t="shared" si="0"/>
        <v>3875099.2935012924</v>
      </c>
    </row>
    <row r="28" spans="1:7" ht="12.75">
      <c r="A28" s="13" t="s">
        <v>21</v>
      </c>
      <c r="B28" s="14" t="s">
        <v>17</v>
      </c>
      <c r="C28" s="3">
        <v>1078786.26576</v>
      </c>
      <c r="D28" s="3">
        <v>1111149.8537328</v>
      </c>
      <c r="E28" s="3">
        <v>1044480.862508832</v>
      </c>
      <c r="F28" s="3">
        <v>1483162.8247625413</v>
      </c>
      <c r="G28" s="10">
        <f t="shared" si="0"/>
        <v>4717579.806764173</v>
      </c>
    </row>
    <row r="29" spans="1:7" ht="12.75">
      <c r="A29" s="13" t="s">
        <v>21</v>
      </c>
      <c r="B29" s="14" t="s">
        <v>18</v>
      </c>
      <c r="C29" s="3">
        <v>1775239.1274239998</v>
      </c>
      <c r="D29" s="3">
        <v>1828496.3012467201</v>
      </c>
      <c r="E29" s="3">
        <v>1718786.5231719166</v>
      </c>
      <c r="F29" s="3">
        <v>2440676.8629041216</v>
      </c>
      <c r="G29" s="10">
        <f t="shared" si="0"/>
        <v>7763198.814746758</v>
      </c>
    </row>
    <row r="30" spans="1:7" ht="12.75" hidden="1">
      <c r="A30" s="2" t="s">
        <v>21</v>
      </c>
      <c r="B30" s="1" t="s">
        <v>22</v>
      </c>
      <c r="C30" s="1">
        <f>SUM(C23:C29)</f>
        <v>13364958.712896</v>
      </c>
      <c r="D30" s="1">
        <f>SUM(D23:D29)</f>
        <v>13765907.47428288</v>
      </c>
      <c r="E30" s="1">
        <f>SUM(E23:E29)</f>
        <v>12939953.025825907</v>
      </c>
      <c r="F30" s="1">
        <f>SUM(F23:F29)</f>
        <v>18374733.296672784</v>
      </c>
      <c r="G30" s="1">
        <f t="shared" si="0"/>
        <v>58445552.509677574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26"/>
  <sheetViews>
    <sheetView workbookViewId="0" topLeftCell="A1">
      <selection activeCell="C7" sqref="C7"/>
    </sheetView>
  </sheetViews>
  <sheetFormatPr defaultColWidth="11.421875" defaultRowHeight="12.75"/>
  <cols>
    <col min="2" max="2" width="29.28125" style="0" bestFit="1" customWidth="1"/>
    <col min="3" max="3" width="12.8515625" style="0" bestFit="1" customWidth="1"/>
  </cols>
  <sheetData>
    <row r="1" ht="13.5" thickBot="1"/>
    <row r="2" spans="2:3" ht="13.5" thickBot="1">
      <c r="B2" s="70" t="s">
        <v>329</v>
      </c>
      <c r="C2" s="69"/>
    </row>
    <row r="3" spans="2:3" ht="12.75">
      <c r="B3" s="62" t="s">
        <v>330</v>
      </c>
      <c r="C3" s="63">
        <v>0.025</v>
      </c>
    </row>
    <row r="4" spans="2:3" ht="12.75">
      <c r="B4" s="64" t="s">
        <v>331</v>
      </c>
      <c r="C4" s="65">
        <v>1000</v>
      </c>
    </row>
    <row r="5" spans="2:3" ht="12.75">
      <c r="B5" s="66" t="s">
        <v>332</v>
      </c>
      <c r="C5" s="65">
        <v>100</v>
      </c>
    </row>
    <row r="6" spans="2:3" ht="13.5" thickBot="1">
      <c r="B6" s="67" t="s">
        <v>333</v>
      </c>
      <c r="C6" s="68">
        <v>3</v>
      </c>
    </row>
    <row r="7" spans="2:3" ht="13.5" thickBot="1">
      <c r="B7" s="101" t="s">
        <v>349</v>
      </c>
      <c r="C7" s="73"/>
    </row>
    <row r="8" ht="13.5" thickBot="1"/>
    <row r="9" spans="2:3" ht="13.5" thickBot="1">
      <c r="B9" s="106" t="s">
        <v>334</v>
      </c>
      <c r="C9" s="107"/>
    </row>
    <row r="10" spans="2:3" ht="12.75">
      <c r="B10" s="62" t="s">
        <v>330</v>
      </c>
      <c r="C10" s="63">
        <v>0.08</v>
      </c>
    </row>
    <row r="11" spans="2:3" ht="12.75">
      <c r="B11" s="64" t="s">
        <v>333</v>
      </c>
      <c r="C11" s="75">
        <v>20</v>
      </c>
    </row>
    <row r="12" spans="2:3" ht="13.5" thickBot="1">
      <c r="B12" s="76" t="s">
        <v>335</v>
      </c>
      <c r="C12" s="77">
        <v>100000</v>
      </c>
    </row>
    <row r="13" spans="2:3" ht="13.5" thickBot="1">
      <c r="B13" s="108" t="s">
        <v>350</v>
      </c>
      <c r="C13" s="109"/>
    </row>
    <row r="14" ht="13.5" thickBot="1"/>
    <row r="15" spans="2:3" ht="13.5" thickBot="1">
      <c r="B15" s="71" t="s">
        <v>336</v>
      </c>
      <c r="C15" s="72"/>
    </row>
    <row r="16" spans="2:3" ht="12.75">
      <c r="B16" s="62" t="s">
        <v>330</v>
      </c>
      <c r="C16" s="63">
        <v>0.15</v>
      </c>
    </row>
    <row r="17" spans="2:3" ht="12.75">
      <c r="B17" s="64" t="s">
        <v>333</v>
      </c>
      <c r="C17" s="75">
        <v>3</v>
      </c>
    </row>
    <row r="18" spans="2:3" ht="13.5" thickBot="1">
      <c r="B18" s="76" t="s">
        <v>337</v>
      </c>
      <c r="C18" s="77">
        <v>200000</v>
      </c>
    </row>
    <row r="19" spans="2:3" ht="13.5" thickBot="1">
      <c r="B19" s="102" t="s">
        <v>351</v>
      </c>
      <c r="C19" s="74"/>
    </row>
    <row r="20" ht="13.5" thickBot="1"/>
    <row r="21" spans="2:3" ht="13.5" thickBot="1">
      <c r="B21" s="110" t="s">
        <v>352</v>
      </c>
      <c r="C21" s="111"/>
    </row>
    <row r="22" spans="2:3" ht="12.75">
      <c r="B22" s="62" t="s">
        <v>353</v>
      </c>
      <c r="C22" s="103">
        <v>1200</v>
      </c>
    </row>
    <row r="23" spans="2:3" ht="12.75">
      <c r="B23" s="64" t="s">
        <v>333</v>
      </c>
      <c r="C23" s="104">
        <v>1</v>
      </c>
    </row>
    <row r="24" spans="2:3" ht="12.75">
      <c r="B24" s="66" t="s">
        <v>355</v>
      </c>
      <c r="C24" s="65">
        <v>165</v>
      </c>
    </row>
    <row r="25" spans="2:3" ht="13.5" thickBot="1">
      <c r="B25" s="67" t="s">
        <v>354</v>
      </c>
      <c r="C25" s="105">
        <v>300</v>
      </c>
    </row>
    <row r="26" spans="2:3" ht="13.5" thickBot="1">
      <c r="B26" s="112" t="s">
        <v>356</v>
      </c>
      <c r="C26" s="11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C20"/>
  <sheetViews>
    <sheetView workbookViewId="0" topLeftCell="A1">
      <selection activeCell="E39" sqref="E39"/>
    </sheetView>
  </sheetViews>
  <sheetFormatPr defaultColWidth="11.421875" defaultRowHeight="12.75"/>
  <sheetData>
    <row r="1" ht="13.5" thickBot="1"/>
    <row r="2" spans="2:3" ht="13.5" thickBot="1">
      <c r="B2" s="84" t="s">
        <v>315</v>
      </c>
      <c r="C2" s="85" t="s">
        <v>318</v>
      </c>
    </row>
    <row r="3" spans="2:3" ht="12.75">
      <c r="B3" s="82" t="s">
        <v>338</v>
      </c>
      <c r="C3" s="83">
        <v>100</v>
      </c>
    </row>
    <row r="4" spans="2:3" ht="12.75">
      <c r="B4" s="78" t="s">
        <v>339</v>
      </c>
      <c r="C4" s="79">
        <v>60</v>
      </c>
    </row>
    <row r="5" spans="2:3" ht="12.75">
      <c r="B5" s="78" t="s">
        <v>340</v>
      </c>
      <c r="C5" s="79">
        <v>40</v>
      </c>
    </row>
    <row r="6" spans="2:3" ht="12.75">
      <c r="B6" s="78" t="s">
        <v>341</v>
      </c>
      <c r="C6" s="79">
        <v>500</v>
      </c>
    </row>
    <row r="7" spans="2:3" ht="12.75">
      <c r="B7" s="78" t="s">
        <v>342</v>
      </c>
      <c r="C7" s="79">
        <v>25</v>
      </c>
    </row>
    <row r="8" spans="2:3" ht="12.75">
      <c r="B8" s="78" t="s">
        <v>339</v>
      </c>
      <c r="C8" s="79">
        <v>55</v>
      </c>
    </row>
    <row r="9" spans="2:3" ht="12.75">
      <c r="B9" s="78" t="s">
        <v>342</v>
      </c>
      <c r="C9" s="79">
        <v>38</v>
      </c>
    </row>
    <row r="10" spans="2:3" ht="12.75">
      <c r="B10" s="78" t="s">
        <v>338</v>
      </c>
      <c r="C10" s="79">
        <v>100</v>
      </c>
    </row>
    <row r="11" spans="2:3" ht="12.75">
      <c r="B11" s="78" t="s">
        <v>339</v>
      </c>
      <c r="C11" s="79">
        <v>65</v>
      </c>
    </row>
    <row r="12" spans="2:3" ht="12.75">
      <c r="B12" s="78" t="s">
        <v>340</v>
      </c>
      <c r="C12" s="79">
        <v>400</v>
      </c>
    </row>
    <row r="13" spans="2:3" ht="12.75">
      <c r="B13" s="78" t="s">
        <v>341</v>
      </c>
      <c r="C13" s="79">
        <v>500</v>
      </c>
    </row>
    <row r="14" spans="2:3" ht="12.75">
      <c r="B14" s="78" t="s">
        <v>342</v>
      </c>
      <c r="C14" s="79">
        <v>20</v>
      </c>
    </row>
    <row r="15" spans="2:3" ht="12.75">
      <c r="B15" s="78" t="s">
        <v>342</v>
      </c>
      <c r="C15" s="79">
        <v>15</v>
      </c>
    </row>
    <row r="16" spans="2:3" ht="13.5" thickBot="1">
      <c r="B16" s="80" t="s">
        <v>340</v>
      </c>
      <c r="C16" s="81">
        <v>50</v>
      </c>
    </row>
    <row r="18" ht="13.5" thickBot="1"/>
    <row r="19" spans="2:3" ht="12.75">
      <c r="B19" s="86" t="s">
        <v>339</v>
      </c>
      <c r="C19" s="87"/>
    </row>
    <row r="20" spans="2:3" ht="13.5" thickBot="1">
      <c r="B20" s="80" t="s">
        <v>341</v>
      </c>
      <c r="C20" s="88"/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2:E13"/>
  <sheetViews>
    <sheetView workbookViewId="0" topLeftCell="A1">
      <selection activeCell="C4" sqref="C4"/>
    </sheetView>
  </sheetViews>
  <sheetFormatPr defaultColWidth="11.421875" defaultRowHeight="12.75"/>
  <cols>
    <col min="2" max="5" width="14.8515625" style="0" customWidth="1"/>
  </cols>
  <sheetData>
    <row r="1" ht="13.5" thickBot="1"/>
    <row r="2" spans="2:5" ht="12.75">
      <c r="B2" s="155" t="s">
        <v>348</v>
      </c>
      <c r="C2" s="156"/>
      <c r="D2" s="156"/>
      <c r="E2" s="157"/>
    </row>
    <row r="3" spans="2:5" ht="13.5" thickBot="1">
      <c r="B3" s="95" t="s">
        <v>316</v>
      </c>
      <c r="C3" s="96" t="s">
        <v>0</v>
      </c>
      <c r="D3" s="96" t="s">
        <v>1</v>
      </c>
      <c r="E3" s="97" t="s">
        <v>2</v>
      </c>
    </row>
    <row r="4" spans="2:5" ht="12.75">
      <c r="B4" s="98" t="s">
        <v>153</v>
      </c>
      <c r="C4" s="93">
        <v>160</v>
      </c>
      <c r="D4" s="93">
        <v>250</v>
      </c>
      <c r="E4" s="94">
        <v>195</v>
      </c>
    </row>
    <row r="5" spans="2:5" ht="12.75">
      <c r="B5" s="99" t="s">
        <v>154</v>
      </c>
      <c r="C5" s="89">
        <v>210</v>
      </c>
      <c r="D5" s="89">
        <v>180</v>
      </c>
      <c r="E5" s="90">
        <v>220</v>
      </c>
    </row>
    <row r="6" spans="2:5" ht="12.75">
      <c r="B6" s="99" t="s">
        <v>155</v>
      </c>
      <c r="C6" s="89">
        <v>340</v>
      </c>
      <c r="D6" s="89">
        <v>310</v>
      </c>
      <c r="E6" s="90">
        <v>280</v>
      </c>
    </row>
    <row r="7" spans="2:5" ht="12.75">
      <c r="B7" s="99" t="s">
        <v>156</v>
      </c>
      <c r="C7" s="89">
        <v>80</v>
      </c>
      <c r="D7" s="89">
        <v>150</v>
      </c>
      <c r="E7" s="90">
        <v>140</v>
      </c>
    </row>
    <row r="8" spans="2:5" ht="12.75">
      <c r="B8" s="99" t="s">
        <v>157</v>
      </c>
      <c r="C8" s="89">
        <v>120</v>
      </c>
      <c r="D8" s="89">
        <v>180</v>
      </c>
      <c r="E8" s="90">
        <v>210</v>
      </c>
    </row>
    <row r="9" spans="2:5" ht="12.75">
      <c r="B9" s="99" t="s">
        <v>343</v>
      </c>
      <c r="C9" s="89">
        <v>310</v>
      </c>
      <c r="D9" s="89">
        <v>250</v>
      </c>
      <c r="E9" s="90">
        <v>360</v>
      </c>
    </row>
    <row r="10" spans="2:5" ht="12.75">
      <c r="B10" s="99" t="s">
        <v>344</v>
      </c>
      <c r="C10" s="89">
        <v>250</v>
      </c>
      <c r="D10" s="89">
        <v>220</v>
      </c>
      <c r="E10" s="90">
        <v>280</v>
      </c>
    </row>
    <row r="11" spans="2:5" ht="12.75">
      <c r="B11" s="99" t="s">
        <v>345</v>
      </c>
      <c r="C11" s="89">
        <v>190</v>
      </c>
      <c r="D11" s="89">
        <v>210</v>
      </c>
      <c r="E11" s="90">
        <v>140</v>
      </c>
    </row>
    <row r="12" spans="2:5" ht="12.75">
      <c r="B12" s="99" t="s">
        <v>346</v>
      </c>
      <c r="C12" s="89">
        <v>180</v>
      </c>
      <c r="D12" s="89">
        <v>250</v>
      </c>
      <c r="E12" s="90">
        <v>330</v>
      </c>
    </row>
    <row r="13" spans="2:5" ht="13.5" thickBot="1">
      <c r="B13" s="100" t="s">
        <v>347</v>
      </c>
      <c r="C13" s="91">
        <v>95</v>
      </c>
      <c r="D13" s="91">
        <v>200</v>
      </c>
      <c r="E13" s="92">
        <v>130</v>
      </c>
    </row>
  </sheetData>
  <mergeCells count="1">
    <mergeCell ref="B2:E2"/>
  </mergeCells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8:D34"/>
  <sheetViews>
    <sheetView workbookViewId="0" topLeftCell="A7">
      <selection activeCell="B8" sqref="B8:D8"/>
    </sheetView>
  </sheetViews>
  <sheetFormatPr defaultColWidth="11.421875" defaultRowHeight="12.75"/>
  <cols>
    <col min="2" max="2" width="11.7109375" style="0" customWidth="1"/>
    <col min="3" max="3" width="15.421875" style="0" customWidth="1"/>
    <col min="4" max="4" width="12.140625" style="0" customWidth="1"/>
  </cols>
  <sheetData>
    <row r="8" spans="2:4" ht="79.5" customHeight="1">
      <c r="B8" s="160" t="s">
        <v>361</v>
      </c>
      <c r="C8" s="161"/>
      <c r="D8" s="162"/>
    </row>
    <row r="10" spans="2:4" ht="12.75">
      <c r="B10" s="158" t="s">
        <v>357</v>
      </c>
      <c r="C10" s="159"/>
      <c r="D10" s="114">
        <v>150</v>
      </c>
    </row>
    <row r="11" spans="2:4" ht="12.75">
      <c r="B11" s="158" t="s">
        <v>358</v>
      </c>
      <c r="C11" s="159"/>
      <c r="D11" s="115">
        <v>0.2</v>
      </c>
    </row>
    <row r="12" spans="2:4" ht="12.75">
      <c r="B12" s="158" t="s">
        <v>359</v>
      </c>
      <c r="C12" s="159"/>
      <c r="D12" s="116">
        <v>5</v>
      </c>
    </row>
    <row r="13" spans="2:4" ht="12.75">
      <c r="B13" s="7"/>
      <c r="C13" s="7"/>
      <c r="D13" s="7"/>
    </row>
    <row r="14" spans="2:4" ht="12.75">
      <c r="B14" s="117" t="s">
        <v>10</v>
      </c>
      <c r="C14" s="117" t="s">
        <v>360</v>
      </c>
      <c r="D14" s="7"/>
    </row>
    <row r="15" spans="2:4" ht="12.75">
      <c r="B15" s="118">
        <v>1</v>
      </c>
      <c r="C15" s="119">
        <f aca="true" t="shared" si="0" ref="C15:C34">IF(AND($D$10&lt;&gt;"",$D$11&lt;&gt;""),FV($D$11/12,B15*12,$D$10)*-1,"")</f>
        <v>1974.5197641470868</v>
      </c>
      <c r="D15" s="7"/>
    </row>
    <row r="16" spans="2:4" ht="12.75">
      <c r="B16" s="118">
        <v>2</v>
      </c>
      <c r="C16" s="119">
        <f t="shared" si="0"/>
        <v>4382.231561517226</v>
      </c>
      <c r="D16" s="7"/>
    </row>
    <row r="17" spans="2:4" ht="12.75">
      <c r="B17" s="118">
        <v>3</v>
      </c>
      <c r="C17" s="119">
        <f t="shared" si="0"/>
        <v>7318.173862251522</v>
      </c>
      <c r="D17" s="7"/>
    </row>
    <row r="18" spans="2:4" ht="12.75">
      <c r="B18" s="118">
        <v>4</v>
      </c>
      <c r="C18" s="119">
        <f t="shared" si="0"/>
        <v>10898.235729563079</v>
      </c>
      <c r="D18" s="7"/>
    </row>
    <row r="19" spans="2:4" ht="12.75">
      <c r="B19" s="118">
        <v>5</v>
      </c>
      <c r="C19" s="119">
        <f t="shared" si="0"/>
        <v>15263.731253971971</v>
      </c>
      <c r="D19" s="7"/>
    </row>
    <row r="20" spans="2:4" ht="12.75">
      <c r="B20" s="118">
        <v>6</v>
      </c>
      <c r="C20" s="119">
        <f t="shared" si="0"/>
        <v>20586.97757762986</v>
      </c>
      <c r="D20" s="7"/>
    </row>
    <row r="21" spans="2:4" ht="12.75">
      <c r="B21" s="118">
        <v>7</v>
      </c>
      <c r="C21" s="119">
        <f t="shared" si="0"/>
        <v>27078.096687452846</v>
      </c>
      <c r="D21" s="7"/>
    </row>
    <row r="22" spans="2:4" ht="12.75">
      <c r="B22" s="118">
        <v>8</v>
      </c>
      <c r="C22" s="119">
        <f t="shared" si="0"/>
        <v>34993.30946102897</v>
      </c>
      <c r="D22" s="7"/>
    </row>
    <row r="23" spans="2:4" ht="12.75">
      <c r="B23" s="118">
        <v>9</v>
      </c>
      <c r="C23" s="119">
        <f t="shared" si="0"/>
        <v>44645.049352255715</v>
      </c>
      <c r="D23" s="7"/>
    </row>
    <row r="24" spans="2:4" ht="12.75">
      <c r="B24" s="118">
        <v>10</v>
      </c>
      <c r="C24" s="119">
        <f t="shared" si="0"/>
        <v>56414.294929441814</v>
      </c>
      <c r="D24" s="7"/>
    </row>
    <row r="25" spans="2:4" ht="12.75">
      <c r="B25" s="118">
        <v>11</v>
      </c>
      <c r="C25" s="119">
        <f t="shared" si="0"/>
        <v>70765.60806232283</v>
      </c>
      <c r="D25" s="7"/>
    </row>
    <row r="26" spans="2:4" ht="12.75">
      <c r="B26" s="118">
        <v>12</v>
      </c>
      <c r="C26" s="119">
        <f t="shared" si="0"/>
        <v>88265.47135324133</v>
      </c>
      <c r="D26" s="7"/>
    </row>
    <row r="27" spans="2:4" ht="12.75">
      <c r="B27" s="118">
        <v>13</v>
      </c>
      <c r="C27" s="119">
        <f t="shared" si="0"/>
        <v>109604.64863724771</v>
      </c>
      <c r="D27" s="7"/>
    </row>
    <row r="28" spans="2:4" ht="12.75">
      <c r="B28" s="118">
        <v>14</v>
      </c>
      <c r="C28" s="119">
        <f t="shared" si="0"/>
        <v>135625.4511765773</v>
      </c>
      <c r="D28" s="7"/>
    </row>
    <row r="29" spans="2:4" ht="12.75">
      <c r="B29" s="118">
        <v>15</v>
      </c>
      <c r="C29" s="119">
        <f t="shared" si="0"/>
        <v>167354.98581511524</v>
      </c>
      <c r="D29" s="7"/>
    </row>
    <row r="30" spans="2:4" ht="12.75">
      <c r="B30" s="118">
        <v>16</v>
      </c>
      <c r="C30" s="119">
        <f t="shared" si="0"/>
        <v>206045.6974815401</v>
      </c>
      <c r="D30" s="7"/>
    </row>
    <row r="31" spans="2:4" ht="12.75">
      <c r="B31" s="118">
        <v>17</v>
      </c>
      <c r="C31" s="119">
        <f t="shared" si="0"/>
        <v>253224.80635621748</v>
      </c>
      <c r="D31" s="7"/>
    </row>
    <row r="32" spans="2:4" ht="12.75">
      <c r="B32" s="118">
        <v>18</v>
      </c>
      <c r="C32" s="119">
        <f t="shared" si="0"/>
        <v>310754.5911117724</v>
      </c>
      <c r="D32" s="7"/>
    </row>
    <row r="33" spans="2:4" ht="12.75">
      <c r="B33" s="118">
        <v>19</v>
      </c>
      <c r="C33" s="119">
        <f t="shared" si="0"/>
        <v>380905.8977592128</v>
      </c>
      <c r="D33" s="7"/>
    </row>
    <row r="34" spans="2:4" ht="12.75">
      <c r="B34" s="118">
        <v>20</v>
      </c>
      <c r="C34" s="119">
        <f t="shared" si="0"/>
        <v>466447.7756795549</v>
      </c>
      <c r="D34" s="7"/>
    </row>
  </sheetData>
  <mergeCells count="4">
    <mergeCell ref="B10:C10"/>
    <mergeCell ref="B12:C12"/>
    <mergeCell ref="B11:C11"/>
    <mergeCell ref="B8:D8"/>
  </mergeCells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B2:E21"/>
  <sheetViews>
    <sheetView workbookViewId="0" topLeftCell="A1">
      <selection activeCell="A1" sqref="A1"/>
    </sheetView>
  </sheetViews>
  <sheetFormatPr defaultColWidth="11.421875" defaultRowHeight="12.75"/>
  <cols>
    <col min="2" max="2" width="16.8515625" style="0" bestFit="1" customWidth="1"/>
    <col min="3" max="3" width="16.140625" style="0" customWidth="1"/>
    <col min="4" max="4" width="16.8515625" style="0" customWidth="1"/>
    <col min="5" max="5" width="31.00390625" style="0" customWidth="1"/>
  </cols>
  <sheetData>
    <row r="2" spans="2:5" ht="68.25" customHeight="1">
      <c r="B2" s="160" t="s">
        <v>362</v>
      </c>
      <c r="C2" s="163"/>
      <c r="D2" s="163"/>
      <c r="E2" s="164"/>
    </row>
    <row r="4" spans="2:5" ht="12.75">
      <c r="B4" s="120" t="s">
        <v>363</v>
      </c>
      <c r="C4" s="120" t="s">
        <v>364</v>
      </c>
      <c r="D4" s="120" t="s">
        <v>365</v>
      </c>
      <c r="E4" s="120" t="s">
        <v>366</v>
      </c>
    </row>
    <row r="5" spans="2:5" ht="12.75">
      <c r="B5" s="121">
        <v>38027</v>
      </c>
      <c r="C5" s="122">
        <f ca="1">TODAY()</f>
        <v>38146</v>
      </c>
      <c r="D5" s="118">
        <f>C5-B5</f>
        <v>119</v>
      </c>
      <c r="E5" s="123"/>
    </row>
    <row r="6" spans="2:5" ht="12.75">
      <c r="B6" s="121">
        <v>38048</v>
      </c>
      <c r="C6" s="122">
        <f ca="1">TODAY()</f>
        <v>38146</v>
      </c>
      <c r="D6" s="118">
        <f>C6-B6</f>
        <v>98</v>
      </c>
      <c r="E6" s="123"/>
    </row>
    <row r="7" spans="2:5" ht="12.75">
      <c r="B7" s="121">
        <v>38051</v>
      </c>
      <c r="C7" s="122">
        <f ca="1">TODAY()</f>
        <v>38146</v>
      </c>
      <c r="D7" s="118">
        <f>C7-B7</f>
        <v>95</v>
      </c>
      <c r="E7" s="123"/>
    </row>
    <row r="8" spans="2:5" ht="12.75">
      <c r="B8" s="121">
        <v>38078</v>
      </c>
      <c r="C8" s="122">
        <f ca="1">TODAY()</f>
        <v>38146</v>
      </c>
      <c r="D8" s="118">
        <f>C8-B8</f>
        <v>68</v>
      </c>
      <c r="E8" s="123"/>
    </row>
    <row r="9" spans="2:5" ht="12.75">
      <c r="B9" s="121">
        <v>38085</v>
      </c>
      <c r="C9" s="122">
        <f ca="1">TODAY()</f>
        <v>38146</v>
      </c>
      <c r="D9" s="118">
        <f>C9-B9</f>
        <v>61</v>
      </c>
      <c r="E9" s="123"/>
    </row>
    <row r="10" s="124" customFormat="1" ht="13.5" thickBot="1"/>
    <row r="12" spans="2:4" ht="12.75">
      <c r="B12" s="165" t="s">
        <v>367</v>
      </c>
      <c r="C12" s="166"/>
      <c r="D12" s="125">
        <v>0.1</v>
      </c>
    </row>
    <row r="13" spans="2:4" ht="12.75">
      <c r="B13" s="165" t="s">
        <v>368</v>
      </c>
      <c r="C13" s="166"/>
      <c r="D13" s="125">
        <v>0.12</v>
      </c>
    </row>
    <row r="15" spans="2:4" ht="12.75">
      <c r="B15" s="126" t="s">
        <v>369</v>
      </c>
      <c r="C15" s="126" t="s">
        <v>370</v>
      </c>
      <c r="D15" s="126" t="s">
        <v>371</v>
      </c>
    </row>
    <row r="16" spans="2:4" ht="12.75">
      <c r="B16" s="26" t="s">
        <v>145</v>
      </c>
      <c r="C16" s="127">
        <v>15000</v>
      </c>
      <c r="D16" s="123"/>
    </row>
    <row r="17" spans="2:4" ht="12.75">
      <c r="B17" s="26" t="s">
        <v>209</v>
      </c>
      <c r="C17" s="127">
        <v>18000</v>
      </c>
      <c r="D17" s="123"/>
    </row>
    <row r="18" spans="2:4" ht="12.75">
      <c r="B18" s="26" t="s">
        <v>144</v>
      </c>
      <c r="C18" s="127">
        <v>24000</v>
      </c>
      <c r="D18" s="123"/>
    </row>
    <row r="19" spans="2:4" ht="12.75">
      <c r="B19" s="26" t="s">
        <v>141</v>
      </c>
      <c r="C19" s="127">
        <v>19500</v>
      </c>
      <c r="D19" s="123"/>
    </row>
    <row r="20" spans="2:4" ht="12.75">
      <c r="B20" s="26" t="s">
        <v>372</v>
      </c>
      <c r="C20" s="127">
        <v>28200</v>
      </c>
      <c r="D20" s="123"/>
    </row>
    <row r="21" spans="2:4" ht="12.75">
      <c r="B21" s="26" t="s">
        <v>373</v>
      </c>
      <c r="C21" s="127">
        <v>12000</v>
      </c>
      <c r="D21" s="123"/>
    </row>
    <row r="22" s="124" customFormat="1" ht="13.5" thickBot="1"/>
  </sheetData>
  <mergeCells count="3">
    <mergeCell ref="B2:E2"/>
    <mergeCell ref="B12:C12"/>
    <mergeCell ref="B13:C13"/>
  </mergeCells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40"/>
  <sheetViews>
    <sheetView workbookViewId="0" topLeftCell="A1">
      <selection activeCell="B10" sqref="B10:D36"/>
    </sheetView>
  </sheetViews>
  <sheetFormatPr defaultColWidth="11.421875" defaultRowHeight="12.75"/>
  <cols>
    <col min="2" max="2" width="11.57421875" style="0" customWidth="1"/>
    <col min="3" max="3" width="14.57421875" style="0" customWidth="1"/>
    <col min="5" max="5" width="5.140625" style="0" customWidth="1"/>
    <col min="6" max="6" width="23.28125" style="0" customWidth="1"/>
    <col min="7" max="7" width="2.7109375" style="0" customWidth="1"/>
    <col min="8" max="8" width="7.8515625" style="0" customWidth="1"/>
    <col min="9" max="9" width="15.7109375" style="0" customWidth="1"/>
  </cols>
  <sheetData>
    <row r="2" spans="2:9" ht="48.75" customHeight="1">
      <c r="B2" s="173" t="s">
        <v>374</v>
      </c>
      <c r="C2" s="174"/>
      <c r="D2" s="174"/>
      <c r="E2" s="174"/>
      <c r="F2" s="174"/>
      <c r="G2" s="174"/>
      <c r="H2" s="174"/>
      <c r="I2" s="175"/>
    </row>
    <row r="3" spans="2:9" ht="12.75">
      <c r="B3" s="128"/>
      <c r="C3" s="129"/>
      <c r="D3" s="129"/>
      <c r="E3" s="129"/>
      <c r="F3" s="129"/>
      <c r="G3" s="129"/>
      <c r="H3" s="129"/>
      <c r="I3" s="130"/>
    </row>
    <row r="4" spans="1:10" ht="12.75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 ht="12.75">
      <c r="A5" s="7"/>
      <c r="B5" s="131" t="s">
        <v>375</v>
      </c>
      <c r="C5" s="176"/>
      <c r="D5" s="177"/>
      <c r="E5" s="7"/>
      <c r="F5" s="7"/>
      <c r="G5" s="7"/>
      <c r="H5" s="7"/>
      <c r="I5" s="7"/>
      <c r="J5" s="7"/>
    </row>
    <row r="6" spans="1:10" ht="12.75">
      <c r="A6" s="7"/>
      <c r="B6" s="132" t="s">
        <v>376</v>
      </c>
      <c r="C6" s="178"/>
      <c r="D6" s="179"/>
      <c r="E6" s="7"/>
      <c r="F6" s="7"/>
      <c r="G6" s="7"/>
      <c r="H6" s="7"/>
      <c r="I6" s="7"/>
      <c r="J6" s="7"/>
    </row>
    <row r="7" spans="1:10" ht="12.75">
      <c r="A7" s="7"/>
      <c r="B7" s="132" t="s">
        <v>377</v>
      </c>
      <c r="C7" s="178"/>
      <c r="D7" s="179"/>
      <c r="E7" s="7"/>
      <c r="F7" s="7"/>
      <c r="G7" s="7"/>
      <c r="H7" s="7"/>
      <c r="I7" s="7"/>
      <c r="J7" s="7"/>
    </row>
    <row r="8" spans="1:10" ht="12.75">
      <c r="A8" s="7"/>
      <c r="B8" s="133" t="s">
        <v>378</v>
      </c>
      <c r="C8" s="180"/>
      <c r="D8" s="181"/>
      <c r="E8" s="7"/>
      <c r="F8" s="7"/>
      <c r="G8" s="7"/>
      <c r="H8" s="7"/>
      <c r="I8" s="7"/>
      <c r="J8" s="7"/>
    </row>
    <row r="9" spans="1:10" ht="12.75">
      <c r="A9" s="7"/>
      <c r="B9" s="134"/>
      <c r="C9" s="7"/>
      <c r="D9" s="7"/>
      <c r="E9" s="7"/>
      <c r="F9" s="7"/>
      <c r="G9" s="7"/>
      <c r="H9" s="7"/>
      <c r="I9" s="7"/>
      <c r="J9" s="7"/>
    </row>
    <row r="10" spans="1:10" ht="12.75">
      <c r="A10" s="7"/>
      <c r="B10" s="158" t="s">
        <v>357</v>
      </c>
      <c r="C10" s="159"/>
      <c r="D10" s="135">
        <v>150</v>
      </c>
      <c r="E10" s="7"/>
      <c r="F10" s="7"/>
      <c r="G10" s="7"/>
      <c r="H10" s="7"/>
      <c r="I10" s="7"/>
      <c r="J10" s="7"/>
    </row>
    <row r="11" spans="1:10" ht="12.75">
      <c r="A11" s="7"/>
      <c r="B11" s="136"/>
      <c r="C11" s="136"/>
      <c r="D11" s="7"/>
      <c r="E11" s="7"/>
      <c r="F11" s="7"/>
      <c r="G11" s="7"/>
      <c r="H11" s="7"/>
      <c r="I11" s="7"/>
      <c r="J11" s="7"/>
    </row>
    <row r="12" spans="1:10" ht="15" customHeight="1" thickBot="1">
      <c r="A12" s="7"/>
      <c r="B12" s="7"/>
      <c r="C12" s="137" t="s">
        <v>358</v>
      </c>
      <c r="D12" s="138">
        <v>0.2</v>
      </c>
      <c r="E12" s="7"/>
      <c r="F12" s="139" t="s">
        <v>379</v>
      </c>
      <c r="G12" s="139">
        <f>D14</f>
        <v>5</v>
      </c>
      <c r="H12" s="139" t="str">
        <f>IF(D14=1,"Jahr:","Jahren:")</f>
        <v>Jahren:</v>
      </c>
      <c r="I12" s="7"/>
      <c r="J12" s="7"/>
    </row>
    <row r="13" spans="1:10" ht="12.75" customHeight="1">
      <c r="A13" s="7"/>
      <c r="B13" s="7"/>
      <c r="C13" s="140"/>
      <c r="D13" s="7"/>
      <c r="E13" s="7"/>
      <c r="F13" s="167">
        <f>IF(AND($D$10&lt;&gt;"",$D$12&lt;&gt;"",$D$14&lt;&gt;""),FV($D$12/12,D14*12,$D$10)*-1,"")</f>
        <v>15263.731253971971</v>
      </c>
      <c r="G13" s="168"/>
      <c r="H13" s="169"/>
      <c r="I13" s="7"/>
      <c r="J13" s="7"/>
    </row>
    <row r="14" spans="1:10" ht="12.75" customHeight="1" thickBot="1">
      <c r="A14" s="7"/>
      <c r="B14" s="158" t="s">
        <v>359</v>
      </c>
      <c r="C14" s="159"/>
      <c r="D14" s="141">
        <v>5</v>
      </c>
      <c r="E14" s="7"/>
      <c r="F14" s="170"/>
      <c r="G14" s="171"/>
      <c r="H14" s="172"/>
      <c r="I14" s="7"/>
      <c r="J14" s="7"/>
    </row>
    <row r="15" spans="1:10" ht="12.75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ht="12.75">
      <c r="A16" s="7"/>
      <c r="B16" s="8" t="s">
        <v>380</v>
      </c>
      <c r="C16" s="7"/>
      <c r="D16" s="7"/>
      <c r="E16" s="7"/>
      <c r="F16" s="7"/>
      <c r="G16" s="7"/>
      <c r="H16" s="7"/>
      <c r="I16" s="142"/>
      <c r="J16" s="7"/>
    </row>
    <row r="17" spans="1:10" ht="12.75">
      <c r="A17" s="7"/>
      <c r="B17" s="143">
        <v>1</v>
      </c>
      <c r="C17" s="144">
        <f aca="true" t="shared" si="0" ref="C17:C36">IF(AND($D$10&lt;&gt;"",$D$12&lt;&gt;""),FV($D$12/12,B17*12,$D$10)*-1,"")</f>
        <v>1974.5197641470868</v>
      </c>
      <c r="D17" s="7"/>
      <c r="E17" s="7"/>
      <c r="F17" s="7"/>
      <c r="G17" s="7"/>
      <c r="H17" s="7"/>
      <c r="I17" s="7"/>
      <c r="J17" s="7"/>
    </row>
    <row r="18" spans="1:10" ht="12.75">
      <c r="A18" s="7"/>
      <c r="B18" s="145">
        <v>2</v>
      </c>
      <c r="C18" s="144">
        <f t="shared" si="0"/>
        <v>4382.231561517226</v>
      </c>
      <c r="D18" s="7"/>
      <c r="E18" s="7"/>
      <c r="F18" s="7"/>
      <c r="G18" s="7"/>
      <c r="H18" s="7"/>
      <c r="I18" s="7"/>
      <c r="J18" s="7"/>
    </row>
    <row r="19" spans="1:10" ht="12.75">
      <c r="A19" s="7"/>
      <c r="B19" s="145">
        <v>3</v>
      </c>
      <c r="C19" s="144">
        <f t="shared" si="0"/>
        <v>7318.173862251522</v>
      </c>
      <c r="D19" s="7"/>
      <c r="E19" s="7"/>
      <c r="F19" s="7"/>
      <c r="G19" s="7"/>
      <c r="H19" s="7"/>
      <c r="I19" s="7"/>
      <c r="J19" s="7"/>
    </row>
    <row r="20" spans="1:10" ht="12.75">
      <c r="A20" s="7"/>
      <c r="B20" s="145">
        <v>4</v>
      </c>
      <c r="C20" s="144">
        <f t="shared" si="0"/>
        <v>10898.235729563079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145">
        <v>5</v>
      </c>
      <c r="C21" s="144">
        <f t="shared" si="0"/>
        <v>15263.731253971971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145">
        <v>6</v>
      </c>
      <c r="C22" s="144">
        <f t="shared" si="0"/>
        <v>20586.97757762986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145">
        <v>7</v>
      </c>
      <c r="C23" s="144">
        <f t="shared" si="0"/>
        <v>27078.096687452846</v>
      </c>
      <c r="D23" s="7"/>
      <c r="E23" s="7"/>
      <c r="F23" s="7"/>
      <c r="G23" s="7"/>
      <c r="H23" s="7"/>
      <c r="I23" s="7"/>
      <c r="J23" s="7"/>
    </row>
    <row r="24" spans="1:10" ht="12.75">
      <c r="A24" s="7"/>
      <c r="B24" s="145">
        <v>8</v>
      </c>
      <c r="C24" s="144">
        <f t="shared" si="0"/>
        <v>34993.30946102897</v>
      </c>
      <c r="D24" s="7"/>
      <c r="E24" s="7"/>
      <c r="F24" s="7"/>
      <c r="G24" s="7"/>
      <c r="H24" s="7"/>
      <c r="I24" s="7"/>
      <c r="J24" s="7"/>
    </row>
    <row r="25" spans="1:10" ht="12.75">
      <c r="A25" s="7"/>
      <c r="B25" s="145">
        <v>9</v>
      </c>
      <c r="C25" s="144">
        <f t="shared" si="0"/>
        <v>44645.049352255715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145">
        <v>10</v>
      </c>
      <c r="C26" s="144">
        <f t="shared" si="0"/>
        <v>56414.294929441814</v>
      </c>
      <c r="D26" s="7"/>
      <c r="E26" s="7"/>
      <c r="F26" s="7"/>
      <c r="G26" s="7"/>
      <c r="H26" s="7"/>
      <c r="I26" s="7"/>
      <c r="J26" s="7"/>
    </row>
    <row r="27" spans="1:10" ht="12.75">
      <c r="A27" s="7"/>
      <c r="B27" s="145">
        <v>11</v>
      </c>
      <c r="C27" s="144">
        <f t="shared" si="0"/>
        <v>70765.60806232283</v>
      </c>
      <c r="D27" s="7"/>
      <c r="E27" s="7"/>
      <c r="F27" s="7"/>
      <c r="G27" s="7"/>
      <c r="H27" s="7"/>
      <c r="I27" s="7"/>
      <c r="J27" s="7"/>
    </row>
    <row r="28" spans="1:10" ht="12.75">
      <c r="A28" s="7"/>
      <c r="B28" s="145">
        <v>12</v>
      </c>
      <c r="C28" s="144">
        <f t="shared" si="0"/>
        <v>88265.47135324133</v>
      </c>
      <c r="D28" s="7"/>
      <c r="E28" s="7"/>
      <c r="F28" s="7"/>
      <c r="G28" s="7"/>
      <c r="H28" s="7"/>
      <c r="I28" s="7"/>
      <c r="J28" s="7"/>
    </row>
    <row r="29" spans="1:10" ht="12.75">
      <c r="A29" s="7"/>
      <c r="B29" s="145">
        <v>13</v>
      </c>
      <c r="C29" s="144">
        <f t="shared" si="0"/>
        <v>109604.64863724771</v>
      </c>
      <c r="D29" s="7"/>
      <c r="E29" s="7"/>
      <c r="F29" s="7"/>
      <c r="G29" s="7"/>
      <c r="H29" s="7"/>
      <c r="I29" s="7"/>
      <c r="J29" s="7"/>
    </row>
    <row r="30" spans="1:10" ht="12.75">
      <c r="A30" s="7"/>
      <c r="B30" s="145">
        <v>14</v>
      </c>
      <c r="C30" s="144">
        <f t="shared" si="0"/>
        <v>135625.4511765773</v>
      </c>
      <c r="D30" s="7"/>
      <c r="E30" s="7"/>
      <c r="F30" s="7"/>
      <c r="G30" s="7"/>
      <c r="H30" s="7"/>
      <c r="I30" s="7"/>
      <c r="J30" s="7"/>
    </row>
    <row r="31" spans="1:10" ht="12.75">
      <c r="A31" s="7"/>
      <c r="B31" s="145">
        <v>15</v>
      </c>
      <c r="C31" s="144">
        <f t="shared" si="0"/>
        <v>167354.98581511524</v>
      </c>
      <c r="D31" s="7"/>
      <c r="E31" s="7"/>
      <c r="F31" s="7"/>
      <c r="G31" s="7"/>
      <c r="H31" s="7"/>
      <c r="I31" s="7"/>
      <c r="J31" s="7"/>
    </row>
    <row r="32" spans="1:10" ht="12.75">
      <c r="A32" s="7"/>
      <c r="B32" s="145">
        <v>16</v>
      </c>
      <c r="C32" s="144">
        <f t="shared" si="0"/>
        <v>206045.6974815401</v>
      </c>
      <c r="D32" s="7"/>
      <c r="E32" s="7"/>
      <c r="F32" s="7"/>
      <c r="G32" s="7"/>
      <c r="H32" s="7"/>
      <c r="I32" s="7"/>
      <c r="J32" s="7"/>
    </row>
    <row r="33" spans="1:10" ht="12.75">
      <c r="A33" s="7"/>
      <c r="B33" s="145">
        <v>17</v>
      </c>
      <c r="C33" s="144">
        <f t="shared" si="0"/>
        <v>253224.80635621748</v>
      </c>
      <c r="D33" s="7"/>
      <c r="E33" s="7"/>
      <c r="F33" s="7"/>
      <c r="G33" s="7"/>
      <c r="H33" s="7"/>
      <c r="I33" s="7"/>
      <c r="J33" s="7"/>
    </row>
    <row r="34" spans="1:10" ht="12.75">
      <c r="A34" s="7"/>
      <c r="B34" s="145">
        <v>18</v>
      </c>
      <c r="C34" s="144">
        <f t="shared" si="0"/>
        <v>310754.5911117724</v>
      </c>
      <c r="D34" s="7"/>
      <c r="E34" s="7"/>
      <c r="F34" s="7"/>
      <c r="G34" s="7"/>
      <c r="H34" s="7"/>
      <c r="I34" s="7"/>
      <c r="J34" s="7"/>
    </row>
    <row r="35" spans="1:10" ht="12.75">
      <c r="A35" s="7"/>
      <c r="B35" s="145">
        <v>19</v>
      </c>
      <c r="C35" s="144">
        <f t="shared" si="0"/>
        <v>380905.8977592128</v>
      </c>
      <c r="D35" s="7"/>
      <c r="E35" s="7"/>
      <c r="F35" s="7"/>
      <c r="G35" s="7"/>
      <c r="H35" s="7"/>
      <c r="I35" s="7"/>
      <c r="J35" s="7"/>
    </row>
    <row r="36" spans="1:10" ht="12.75">
      <c r="A36" s="7"/>
      <c r="B36" s="145">
        <v>20</v>
      </c>
      <c r="C36" s="144">
        <f t="shared" si="0"/>
        <v>466447.7756795549</v>
      </c>
      <c r="D36" s="7"/>
      <c r="E36" s="7"/>
      <c r="F36" s="7"/>
      <c r="G36" s="7"/>
      <c r="H36" s="7"/>
      <c r="I36" s="7"/>
      <c r="J36" s="7"/>
    </row>
    <row r="37" spans="1:10" ht="12.7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7"/>
    </row>
    <row r="39" spans="1:10" ht="12.75">
      <c r="A39" s="7"/>
      <c r="B39" s="7"/>
      <c r="C39" s="7"/>
      <c r="D39" s="7"/>
      <c r="E39" s="7"/>
      <c r="F39" s="7"/>
      <c r="G39" s="7"/>
      <c r="H39" s="7"/>
      <c r="I39" s="7"/>
      <c r="J39" s="7"/>
    </row>
    <row r="40" spans="1:10" ht="12.75">
      <c r="A40" s="7"/>
      <c r="B40" s="7"/>
      <c r="C40" s="7"/>
      <c r="D40" s="7"/>
      <c r="E40" s="7"/>
      <c r="F40" s="7"/>
      <c r="G40" s="7"/>
      <c r="H40" s="7"/>
      <c r="I40" s="7"/>
      <c r="J40" s="7"/>
    </row>
  </sheetData>
  <mergeCells count="8">
    <mergeCell ref="B14:C14"/>
    <mergeCell ref="F13:H14"/>
    <mergeCell ref="B2:I2"/>
    <mergeCell ref="C5:D5"/>
    <mergeCell ref="C6:D6"/>
    <mergeCell ref="C7:D7"/>
    <mergeCell ref="C8:D8"/>
    <mergeCell ref="B10:C10"/>
  </mergeCells>
  <printOptions/>
  <pageMargins left="0.75" right="0.75" top="1" bottom="1" header="0.4921259845" footer="0.4921259845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D30"/>
  <sheetViews>
    <sheetView workbookViewId="0" topLeftCell="A1">
      <selection activeCell="B4" sqref="B4:D9"/>
    </sheetView>
  </sheetViews>
  <sheetFormatPr defaultColWidth="11.421875" defaultRowHeight="12.75"/>
  <cols>
    <col min="2" max="2" width="16.8515625" style="0" bestFit="1" customWidth="1"/>
    <col min="3" max="3" width="15.140625" style="0" bestFit="1" customWidth="1"/>
    <col min="4" max="4" width="15.57421875" style="0" bestFit="1" customWidth="1"/>
  </cols>
  <sheetData>
    <row r="2" spans="2:4" ht="55.5" customHeight="1">
      <c r="B2" s="182" t="s">
        <v>389</v>
      </c>
      <c r="C2" s="183"/>
      <c r="D2" s="183"/>
    </row>
    <row r="4" spans="2:4" ht="12.75">
      <c r="B4" s="120" t="s">
        <v>363</v>
      </c>
      <c r="C4" s="120" t="s">
        <v>364</v>
      </c>
      <c r="D4" s="120" t="s">
        <v>365</v>
      </c>
    </row>
    <row r="5" spans="2:4" ht="12.75">
      <c r="B5" s="121">
        <v>38027</v>
      </c>
      <c r="C5" s="123"/>
      <c r="D5" s="123"/>
    </row>
    <row r="6" spans="2:4" ht="12.75">
      <c r="B6" s="121">
        <v>38048</v>
      </c>
      <c r="C6" s="123"/>
      <c r="D6" s="123"/>
    </row>
    <row r="7" spans="2:4" ht="12.75">
      <c r="B7" s="121">
        <v>38051</v>
      </c>
      <c r="C7" s="123"/>
      <c r="D7" s="123"/>
    </row>
    <row r="8" spans="2:4" ht="12.75">
      <c r="B8" s="121">
        <v>38078</v>
      </c>
      <c r="C8" s="123"/>
      <c r="D8" s="123"/>
    </row>
    <row r="9" spans="2:4" ht="12.75">
      <c r="B9" s="121">
        <v>38085</v>
      </c>
      <c r="C9" s="123"/>
      <c r="D9" s="123"/>
    </row>
    <row r="10" s="124" customFormat="1" ht="13.5" thickBot="1"/>
    <row r="12" spans="2:4" ht="12.75">
      <c r="B12" s="52" t="s">
        <v>386</v>
      </c>
      <c r="C12" s="52" t="s">
        <v>387</v>
      </c>
      <c r="D12" s="52" t="s">
        <v>388</v>
      </c>
    </row>
    <row r="13" spans="2:4" ht="12.75">
      <c r="B13" s="146">
        <v>0.3333333333333333</v>
      </c>
      <c r="C13" s="146">
        <v>0.6666666666666666</v>
      </c>
      <c r="D13" s="123"/>
    </row>
    <row r="14" spans="2:4" ht="12.75">
      <c r="B14" s="146">
        <v>0.375</v>
      </c>
      <c r="C14" s="146">
        <v>0.7083333333333334</v>
      </c>
      <c r="D14" s="123"/>
    </row>
    <row r="15" spans="2:4" ht="12.75">
      <c r="B15" s="146">
        <v>0.3333333333333333</v>
      </c>
      <c r="C15" s="146">
        <v>0.5</v>
      </c>
      <c r="D15" s="123"/>
    </row>
    <row r="16" spans="2:4" ht="12.75">
      <c r="B16" s="146">
        <v>0.5416666666666666</v>
      </c>
      <c r="C16" s="146">
        <v>0.7083333333333334</v>
      </c>
      <c r="D16" s="123"/>
    </row>
    <row r="17" spans="2:4" ht="13.5" thickBot="1">
      <c r="B17" s="147">
        <v>0.375</v>
      </c>
      <c r="C17" s="147">
        <v>0.7083333333333334</v>
      </c>
      <c r="D17" s="148"/>
    </row>
    <row r="18" spans="2:4" ht="12.75">
      <c r="B18" s="184" t="s">
        <v>390</v>
      </c>
      <c r="C18" s="185"/>
      <c r="D18" s="149"/>
    </row>
    <row r="19" s="124" customFormat="1" ht="13.5" thickBot="1"/>
    <row r="21" spans="2:3" ht="12.75">
      <c r="B21" s="150" t="s">
        <v>393</v>
      </c>
      <c r="C21" s="151">
        <v>18</v>
      </c>
    </row>
    <row r="23" spans="2:4" ht="12.75">
      <c r="B23" s="52" t="s">
        <v>313</v>
      </c>
      <c r="C23" s="52" t="s">
        <v>388</v>
      </c>
      <c r="D23" s="52" t="s">
        <v>391</v>
      </c>
    </row>
    <row r="24" spans="2:4" ht="12.75">
      <c r="B24" s="26" t="s">
        <v>381</v>
      </c>
      <c r="C24" s="146">
        <v>0.3333333333333333</v>
      </c>
      <c r="D24" s="123"/>
    </row>
    <row r="25" spans="2:4" ht="12.75">
      <c r="B25" s="26" t="s">
        <v>382</v>
      </c>
      <c r="C25" s="146">
        <v>0.2916666666666667</v>
      </c>
      <c r="D25" s="123"/>
    </row>
    <row r="26" spans="2:4" ht="12.75">
      <c r="B26" s="26" t="s">
        <v>383</v>
      </c>
      <c r="C26" s="146">
        <v>0.16666666666666666</v>
      </c>
      <c r="D26" s="123"/>
    </row>
    <row r="27" spans="2:4" ht="12.75">
      <c r="B27" s="26" t="s">
        <v>384</v>
      </c>
      <c r="C27" s="146">
        <v>0.3333333333333333</v>
      </c>
      <c r="D27" s="123"/>
    </row>
    <row r="28" spans="2:4" ht="12.75">
      <c r="B28" s="26" t="s">
        <v>385</v>
      </c>
      <c r="C28" s="146">
        <v>0.3125</v>
      </c>
      <c r="D28" s="123"/>
    </row>
    <row r="30" spans="2:4" ht="12.75">
      <c r="B30" s="186" t="s">
        <v>392</v>
      </c>
      <c r="C30" s="187"/>
      <c r="D30" s="152"/>
    </row>
    <row r="31" s="124" customFormat="1" ht="13.5" thickBot="1"/>
  </sheetData>
  <mergeCells count="3">
    <mergeCell ref="B2:D2"/>
    <mergeCell ref="B18:C18"/>
    <mergeCell ref="B30:C30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B11" sqref="B11"/>
    </sheetView>
  </sheetViews>
  <sheetFormatPr defaultColWidth="11.421875" defaultRowHeight="12.75"/>
  <cols>
    <col min="1" max="1" width="22.00390625" style="0" bestFit="1" customWidth="1"/>
    <col min="2" max="2" width="16.57421875" style="0" bestFit="1" customWidth="1"/>
    <col min="3" max="3" width="22.8515625" style="0" bestFit="1" customWidth="1"/>
    <col min="4" max="4" width="11.28125" style="0" bestFit="1" customWidth="1"/>
    <col min="5" max="5" width="11.7109375" style="0" bestFit="1" customWidth="1"/>
    <col min="6" max="6" width="12.421875" style="0" bestFit="1" customWidth="1"/>
    <col min="7" max="7" width="18.00390625" style="0" bestFit="1" customWidth="1"/>
  </cols>
  <sheetData>
    <row r="1" spans="1:7" ht="13.5" thickBot="1">
      <c r="A1" s="15" t="s">
        <v>25</v>
      </c>
      <c r="B1" s="16" t="s">
        <v>26</v>
      </c>
      <c r="C1" s="15" t="s">
        <v>27</v>
      </c>
      <c r="D1" s="15" t="s">
        <v>28</v>
      </c>
      <c r="E1" s="17" t="s">
        <v>29</v>
      </c>
      <c r="F1" s="18" t="s">
        <v>30</v>
      </c>
      <c r="G1" s="15" t="s">
        <v>31</v>
      </c>
    </row>
    <row r="2" spans="1:7" ht="12.75">
      <c r="A2" s="19" t="s">
        <v>32</v>
      </c>
      <c r="B2" s="20" t="s">
        <v>33</v>
      </c>
      <c r="C2" s="21" t="s">
        <v>34</v>
      </c>
      <c r="D2" s="21" t="s">
        <v>35</v>
      </c>
      <c r="E2" s="22">
        <v>30158</v>
      </c>
      <c r="F2" s="23">
        <v>10.2</v>
      </c>
      <c r="G2" s="21" t="s">
        <v>36</v>
      </c>
    </row>
    <row r="3" spans="1:7" ht="12.75">
      <c r="A3" s="24" t="s">
        <v>37</v>
      </c>
      <c r="B3" s="25" t="s">
        <v>33</v>
      </c>
      <c r="C3" s="26" t="s">
        <v>38</v>
      </c>
      <c r="D3" s="26" t="s">
        <v>39</v>
      </c>
      <c r="E3" s="27">
        <v>365854</v>
      </c>
      <c r="F3" s="28">
        <v>82</v>
      </c>
      <c r="G3" s="26" t="s">
        <v>36</v>
      </c>
    </row>
    <row r="4" spans="1:7" ht="12.75">
      <c r="A4" s="24" t="s">
        <v>40</v>
      </c>
      <c r="B4" s="25" t="s">
        <v>33</v>
      </c>
      <c r="C4" s="26" t="s">
        <v>38</v>
      </c>
      <c r="D4" s="26" t="s">
        <v>41</v>
      </c>
      <c r="E4" s="27">
        <v>550000</v>
      </c>
      <c r="F4" s="28">
        <v>60.4</v>
      </c>
      <c r="G4" s="26" t="s">
        <v>36</v>
      </c>
    </row>
    <row r="5" spans="1:7" ht="12.75">
      <c r="A5" s="29" t="s">
        <v>42</v>
      </c>
      <c r="B5" s="25" t="s">
        <v>33</v>
      </c>
      <c r="C5" s="30" t="s">
        <v>38</v>
      </c>
      <c r="D5" s="30" t="s">
        <v>43</v>
      </c>
      <c r="E5" s="27">
        <v>301263</v>
      </c>
      <c r="F5" s="28">
        <v>57.6</v>
      </c>
      <c r="G5" s="30" t="s">
        <v>36</v>
      </c>
    </row>
    <row r="6" spans="1:7" ht="12.75">
      <c r="A6" s="24" t="s">
        <v>44</v>
      </c>
      <c r="B6" s="25" t="s">
        <v>33</v>
      </c>
      <c r="C6" s="26" t="s">
        <v>34</v>
      </c>
      <c r="D6" s="26" t="s">
        <v>44</v>
      </c>
      <c r="E6" s="27">
        <v>2586</v>
      </c>
      <c r="F6" s="31">
        <v>0.4292</v>
      </c>
      <c r="G6" s="26" t="s">
        <v>36</v>
      </c>
    </row>
    <row r="7" spans="1:7" ht="12.75">
      <c r="A7" s="24" t="s">
        <v>45</v>
      </c>
      <c r="B7" s="25" t="s">
        <v>33</v>
      </c>
      <c r="C7" s="26" t="s">
        <v>34</v>
      </c>
      <c r="D7" s="26" t="s">
        <v>46</v>
      </c>
      <c r="E7" s="27">
        <v>41864</v>
      </c>
      <c r="F7" s="28">
        <v>15.8</v>
      </c>
      <c r="G7" s="26" t="s">
        <v>36</v>
      </c>
    </row>
    <row r="8" spans="1:7" ht="12.75">
      <c r="A8" s="24" t="s">
        <v>47</v>
      </c>
      <c r="B8" s="25">
        <v>1973</v>
      </c>
      <c r="C8" s="26" t="s">
        <v>34</v>
      </c>
      <c r="D8" s="26" t="s">
        <v>48</v>
      </c>
      <c r="E8" s="27">
        <v>43094</v>
      </c>
      <c r="F8" s="28">
        <v>5.3</v>
      </c>
      <c r="G8" s="26" t="s">
        <v>49</v>
      </c>
    </row>
    <row r="9" spans="1:7" ht="12.75">
      <c r="A9" s="24" t="s">
        <v>50</v>
      </c>
      <c r="B9" s="25">
        <v>1973</v>
      </c>
      <c r="C9" s="26" t="s">
        <v>38</v>
      </c>
      <c r="D9" s="26" t="s">
        <v>51</v>
      </c>
      <c r="E9" s="27">
        <v>70000</v>
      </c>
      <c r="F9" s="28">
        <v>3.7</v>
      </c>
      <c r="G9" s="26" t="s">
        <v>36</v>
      </c>
    </row>
    <row r="10" spans="1:7" ht="12.75">
      <c r="A10" s="24" t="s">
        <v>52</v>
      </c>
      <c r="B10" s="25">
        <v>1973</v>
      </c>
      <c r="C10" s="26" t="s">
        <v>34</v>
      </c>
      <c r="D10" s="26" t="s">
        <v>53</v>
      </c>
      <c r="E10" s="27">
        <v>242500</v>
      </c>
      <c r="F10" s="28">
        <v>58.6</v>
      </c>
      <c r="G10" s="26" t="s">
        <v>54</v>
      </c>
    </row>
    <row r="11" spans="1:7" ht="12.75">
      <c r="A11" s="24" t="s">
        <v>55</v>
      </c>
      <c r="B11" s="25">
        <v>1981</v>
      </c>
      <c r="C11" s="26" t="s">
        <v>38</v>
      </c>
      <c r="D11" s="26" t="s">
        <v>56</v>
      </c>
      <c r="E11" s="27">
        <v>131957</v>
      </c>
      <c r="F11" s="28">
        <v>10.5</v>
      </c>
      <c r="G11" s="26" t="s">
        <v>36</v>
      </c>
    </row>
    <row r="12" spans="1:7" ht="12.75">
      <c r="A12" s="24" t="s">
        <v>57</v>
      </c>
      <c r="B12" s="25">
        <v>1986</v>
      </c>
      <c r="C12" s="26" t="s">
        <v>38</v>
      </c>
      <c r="D12" s="26" t="s">
        <v>58</v>
      </c>
      <c r="E12" s="27">
        <v>92072</v>
      </c>
      <c r="F12" s="28">
        <v>10.8</v>
      </c>
      <c r="G12" s="26" t="s">
        <v>36</v>
      </c>
    </row>
    <row r="13" spans="1:7" ht="12.75">
      <c r="A13" s="24" t="s">
        <v>59</v>
      </c>
      <c r="B13" s="25">
        <v>1986</v>
      </c>
      <c r="C13" s="26" t="s">
        <v>34</v>
      </c>
      <c r="D13" s="26" t="s">
        <v>60</v>
      </c>
      <c r="E13" s="27">
        <v>504782</v>
      </c>
      <c r="F13" s="28">
        <v>39.4</v>
      </c>
      <c r="G13" s="26" t="s">
        <v>36</v>
      </c>
    </row>
    <row r="14" spans="1:7" ht="12.75">
      <c r="A14" s="24" t="s">
        <v>61</v>
      </c>
      <c r="B14" s="25">
        <v>1995</v>
      </c>
      <c r="C14" s="26" t="s">
        <v>38</v>
      </c>
      <c r="D14" s="26" t="s">
        <v>62</v>
      </c>
      <c r="E14" s="27">
        <v>338000</v>
      </c>
      <c r="F14" s="28">
        <v>5.1</v>
      </c>
      <c r="G14" s="26" t="s">
        <v>36</v>
      </c>
    </row>
    <row r="15" spans="1:7" ht="12.75">
      <c r="A15" s="24" t="s">
        <v>63</v>
      </c>
      <c r="B15" s="25">
        <v>1995</v>
      </c>
      <c r="C15" s="26" t="s">
        <v>38</v>
      </c>
      <c r="D15" s="26" t="s">
        <v>64</v>
      </c>
      <c r="E15" s="27">
        <v>83858</v>
      </c>
      <c r="F15" s="28">
        <v>8.1</v>
      </c>
      <c r="G15" s="26" t="s">
        <v>36</v>
      </c>
    </row>
    <row r="16" spans="1:7" ht="12.75">
      <c r="A16" s="24" t="s">
        <v>65</v>
      </c>
      <c r="B16" s="25">
        <v>1995</v>
      </c>
      <c r="C16" s="26" t="s">
        <v>34</v>
      </c>
      <c r="D16" s="26" t="s">
        <v>66</v>
      </c>
      <c r="E16" s="27">
        <v>450000</v>
      </c>
      <c r="F16" s="28">
        <v>8.9</v>
      </c>
      <c r="G16" s="26" t="s">
        <v>67</v>
      </c>
    </row>
    <row r="17" spans="1:7" ht="12.75">
      <c r="A17" s="24" t="s">
        <v>68</v>
      </c>
      <c r="B17" s="25">
        <v>2004</v>
      </c>
      <c r="C17" s="26" t="s">
        <v>38</v>
      </c>
      <c r="D17" s="26" t="s">
        <v>69</v>
      </c>
      <c r="E17" s="27">
        <v>45000</v>
      </c>
      <c r="F17" s="28">
        <v>1.4</v>
      </c>
      <c r="G17" s="26" t="s">
        <v>70</v>
      </c>
    </row>
    <row r="18" spans="1:7" ht="12.75">
      <c r="A18" s="24" t="s">
        <v>71</v>
      </c>
      <c r="B18" s="25">
        <v>2004</v>
      </c>
      <c r="C18" s="26" t="s">
        <v>38</v>
      </c>
      <c r="D18" s="26" t="s">
        <v>72</v>
      </c>
      <c r="E18" s="27">
        <v>65000</v>
      </c>
      <c r="F18" s="28">
        <v>2.4</v>
      </c>
      <c r="G18" s="26" t="s">
        <v>73</v>
      </c>
    </row>
    <row r="19" spans="1:7" ht="12.75">
      <c r="A19" s="24" t="s">
        <v>74</v>
      </c>
      <c r="B19" s="25">
        <v>2004</v>
      </c>
      <c r="C19" s="26" t="s">
        <v>38</v>
      </c>
      <c r="D19" s="26" t="s">
        <v>75</v>
      </c>
      <c r="E19" s="27">
        <v>65000</v>
      </c>
      <c r="F19" s="28">
        <v>3.5</v>
      </c>
      <c r="G19" s="26" t="s">
        <v>76</v>
      </c>
    </row>
    <row r="20" spans="1:7" ht="12.75">
      <c r="A20" s="24" t="s">
        <v>77</v>
      </c>
      <c r="B20" s="25">
        <v>2004</v>
      </c>
      <c r="C20" s="26" t="s">
        <v>38</v>
      </c>
      <c r="D20" s="26" t="s">
        <v>78</v>
      </c>
      <c r="E20" s="27">
        <v>316</v>
      </c>
      <c r="F20" s="28">
        <v>0.4</v>
      </c>
      <c r="G20" s="26" t="s">
        <v>79</v>
      </c>
    </row>
    <row r="21" spans="1:7" ht="12.75">
      <c r="A21" s="24" t="s">
        <v>80</v>
      </c>
      <c r="B21" s="25">
        <v>2004</v>
      </c>
      <c r="C21" s="26" t="s">
        <v>38</v>
      </c>
      <c r="D21" s="26" t="s">
        <v>81</v>
      </c>
      <c r="E21" s="27">
        <v>313000</v>
      </c>
      <c r="F21" s="28">
        <v>38.6</v>
      </c>
      <c r="G21" s="26" t="s">
        <v>82</v>
      </c>
    </row>
    <row r="22" spans="1:7" ht="12.75">
      <c r="A22" s="24" t="s">
        <v>83</v>
      </c>
      <c r="B22" s="25">
        <v>2004</v>
      </c>
      <c r="C22" s="26" t="s">
        <v>38</v>
      </c>
      <c r="D22" s="26" t="s">
        <v>84</v>
      </c>
      <c r="E22" s="27">
        <v>49000</v>
      </c>
      <c r="F22" s="28">
        <v>5.4</v>
      </c>
      <c r="G22" s="26" t="s">
        <v>85</v>
      </c>
    </row>
    <row r="23" spans="1:7" ht="12.75">
      <c r="A23" s="24" t="s">
        <v>86</v>
      </c>
      <c r="B23" s="25">
        <v>2004</v>
      </c>
      <c r="C23" s="26" t="s">
        <v>38</v>
      </c>
      <c r="D23" s="26" t="s">
        <v>87</v>
      </c>
      <c r="E23" s="27">
        <v>20000</v>
      </c>
      <c r="F23" s="28">
        <v>2</v>
      </c>
      <c r="G23" s="26" t="s">
        <v>88</v>
      </c>
    </row>
    <row r="24" spans="1:7" ht="12.75">
      <c r="A24" s="24" t="s">
        <v>89</v>
      </c>
      <c r="B24" s="25">
        <v>2004</v>
      </c>
      <c r="C24" s="26" t="s">
        <v>38</v>
      </c>
      <c r="D24" s="26" t="s">
        <v>90</v>
      </c>
      <c r="E24" s="27">
        <v>79000</v>
      </c>
      <c r="F24" s="28">
        <v>10.3</v>
      </c>
      <c r="G24" s="26" t="s">
        <v>91</v>
      </c>
    </row>
    <row r="25" spans="1:7" ht="12.75">
      <c r="A25" s="24" t="s">
        <v>92</v>
      </c>
      <c r="B25" s="25">
        <v>2004</v>
      </c>
      <c r="C25" s="26" t="s">
        <v>38</v>
      </c>
      <c r="D25" s="26" t="s">
        <v>93</v>
      </c>
      <c r="E25" s="27">
        <v>93000</v>
      </c>
      <c r="F25" s="28">
        <v>10.2</v>
      </c>
      <c r="G25" s="26" t="s">
        <v>94</v>
      </c>
    </row>
    <row r="26" spans="1:7" ht="12.75">
      <c r="A26" s="24" t="s">
        <v>95</v>
      </c>
      <c r="B26" s="25">
        <v>2004</v>
      </c>
      <c r="C26" s="26" t="s">
        <v>38</v>
      </c>
      <c r="D26" s="26" t="s">
        <v>96</v>
      </c>
      <c r="E26" s="27">
        <v>9000</v>
      </c>
      <c r="F26" s="28">
        <v>0.8</v>
      </c>
      <c r="G26" s="26" t="s">
        <v>97</v>
      </c>
    </row>
    <row r="27" spans="1:7" ht="12.75">
      <c r="A27" s="24" t="s">
        <v>98</v>
      </c>
      <c r="B27" s="25" t="s">
        <v>99</v>
      </c>
      <c r="C27" s="26" t="s">
        <v>38</v>
      </c>
      <c r="D27" s="26" t="s">
        <v>100</v>
      </c>
      <c r="E27" s="27">
        <v>111000</v>
      </c>
      <c r="F27" s="28">
        <v>7.9</v>
      </c>
      <c r="G27" s="26" t="s">
        <v>101</v>
      </c>
    </row>
    <row r="28" spans="1:7" ht="12.75">
      <c r="A28" s="24" t="s">
        <v>102</v>
      </c>
      <c r="B28" s="25" t="s">
        <v>99</v>
      </c>
      <c r="C28" s="26" t="s">
        <v>38</v>
      </c>
      <c r="D28" s="26" t="s">
        <v>103</v>
      </c>
      <c r="E28" s="27">
        <v>238000</v>
      </c>
      <c r="F28" s="28">
        <v>22.4</v>
      </c>
      <c r="G28" s="26" t="s">
        <v>104</v>
      </c>
    </row>
    <row r="29" spans="1:7" ht="12.75">
      <c r="A29" s="24" t="s">
        <v>105</v>
      </c>
      <c r="B29" s="25" t="s">
        <v>99</v>
      </c>
      <c r="C29" s="26" t="s">
        <v>38</v>
      </c>
      <c r="D29" s="26" t="s">
        <v>106</v>
      </c>
      <c r="E29" s="27">
        <v>775000</v>
      </c>
      <c r="F29" s="28">
        <v>69.2</v>
      </c>
      <c r="G29" s="26" t="s">
        <v>107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C4" sqref="C4"/>
    </sheetView>
  </sheetViews>
  <sheetFormatPr defaultColWidth="11.421875" defaultRowHeight="12.75"/>
  <sheetData>
    <row r="1" spans="1:3" ht="12.75">
      <c r="A1" s="42" t="s">
        <v>110</v>
      </c>
      <c r="B1" s="43"/>
      <c r="C1" s="35">
        <v>0.1</v>
      </c>
    </row>
    <row r="3" spans="1:3" ht="12.75">
      <c r="A3" s="32" t="s">
        <v>129</v>
      </c>
      <c r="B3" s="32" t="s">
        <v>108</v>
      </c>
      <c r="C3" s="32" t="s">
        <v>109</v>
      </c>
    </row>
    <row r="4" spans="1:3" ht="12.75">
      <c r="A4" s="33" t="s">
        <v>111</v>
      </c>
      <c r="B4" s="34">
        <v>298</v>
      </c>
      <c r="C4" s="26"/>
    </row>
    <row r="5" spans="1:3" ht="12.75">
      <c r="A5" s="33" t="s">
        <v>112</v>
      </c>
      <c r="B5" s="34">
        <v>228</v>
      </c>
      <c r="C5" s="26"/>
    </row>
    <row r="6" spans="1:3" ht="12.75">
      <c r="A6" s="33" t="s">
        <v>113</v>
      </c>
      <c r="B6" s="34">
        <v>199</v>
      </c>
      <c r="C6" s="26"/>
    </row>
    <row r="7" spans="1:3" ht="12.75">
      <c r="A7" s="33" t="s">
        <v>114</v>
      </c>
      <c r="B7" s="34">
        <v>259</v>
      </c>
      <c r="C7" s="26"/>
    </row>
    <row r="8" spans="1:3" ht="12.75">
      <c r="A8" s="33" t="s">
        <v>115</v>
      </c>
      <c r="B8" s="34">
        <v>289</v>
      </c>
      <c r="C8" s="26"/>
    </row>
    <row r="9" spans="1:3" ht="12.75">
      <c r="A9" s="33" t="s">
        <v>116</v>
      </c>
      <c r="B9" s="34">
        <v>329</v>
      </c>
      <c r="C9" s="26"/>
    </row>
    <row r="10" spans="1:3" ht="12.75">
      <c r="A10" s="33" t="s">
        <v>117</v>
      </c>
      <c r="B10" s="34">
        <v>246</v>
      </c>
      <c r="C10" s="26"/>
    </row>
    <row r="11" spans="1:3" ht="12.75">
      <c r="A11" s="33" t="s">
        <v>118</v>
      </c>
      <c r="B11" s="34">
        <v>184</v>
      </c>
      <c r="C11" s="26"/>
    </row>
    <row r="12" spans="1:3" ht="12.75">
      <c r="A12" s="33" t="s">
        <v>119</v>
      </c>
      <c r="B12" s="34">
        <v>289</v>
      </c>
      <c r="C12" s="26"/>
    </row>
    <row r="13" spans="1:3" ht="12.75">
      <c r="A13" s="33" t="s">
        <v>120</v>
      </c>
      <c r="B13" s="34">
        <v>238</v>
      </c>
      <c r="C13" s="26"/>
    </row>
    <row r="14" spans="1:3" ht="12.75">
      <c r="A14" s="33" t="s">
        <v>121</v>
      </c>
      <c r="B14" s="34">
        <v>328</v>
      </c>
      <c r="C14" s="26"/>
    </row>
    <row r="15" spans="1:3" ht="12.75">
      <c r="A15" s="33" t="s">
        <v>126</v>
      </c>
      <c r="B15" s="34">
        <v>189</v>
      </c>
      <c r="C15" s="26"/>
    </row>
    <row r="16" spans="1:3" ht="12.75">
      <c r="A16" s="33" t="s">
        <v>122</v>
      </c>
      <c r="B16" s="34">
        <v>249</v>
      </c>
      <c r="C16" s="26"/>
    </row>
    <row r="17" spans="1:3" ht="12" customHeight="1">
      <c r="A17" s="33" t="s">
        <v>127</v>
      </c>
      <c r="B17" s="34">
        <v>199</v>
      </c>
      <c r="C17" s="26"/>
    </row>
    <row r="18" spans="1:3" ht="12.75">
      <c r="A18" s="33" t="s">
        <v>123</v>
      </c>
      <c r="B18" s="34">
        <v>319</v>
      </c>
      <c r="C18" s="26"/>
    </row>
    <row r="19" spans="1:3" ht="12.75">
      <c r="A19" s="33" t="s">
        <v>128</v>
      </c>
      <c r="B19" s="34">
        <v>269</v>
      </c>
      <c r="C19" s="26"/>
    </row>
    <row r="20" spans="1:3" ht="12.75">
      <c r="A20" s="33" t="s">
        <v>124</v>
      </c>
      <c r="B20" s="34">
        <v>189</v>
      </c>
      <c r="C20" s="26"/>
    </row>
    <row r="21" spans="1:3" ht="12.75">
      <c r="A21" s="33" t="s">
        <v>125</v>
      </c>
      <c r="B21" s="34">
        <v>364</v>
      </c>
      <c r="C21" s="26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F6" sqref="F6"/>
    </sheetView>
  </sheetViews>
  <sheetFormatPr defaultColWidth="11.421875" defaultRowHeight="12.75"/>
  <cols>
    <col min="1" max="1" width="14.7109375" style="0" bestFit="1" customWidth="1"/>
  </cols>
  <sheetData>
    <row r="1" spans="1:4" ht="12.75">
      <c r="A1" s="38" t="s">
        <v>133</v>
      </c>
      <c r="B1" s="39"/>
      <c r="C1" s="40" t="s">
        <v>138</v>
      </c>
      <c r="D1" s="41"/>
    </row>
    <row r="2" spans="1:4" ht="12.75">
      <c r="A2" s="36" t="s">
        <v>130</v>
      </c>
      <c r="B2" s="36" t="s">
        <v>135</v>
      </c>
      <c r="C2" s="36" t="s">
        <v>136</v>
      </c>
      <c r="D2" s="36" t="s">
        <v>137</v>
      </c>
    </row>
    <row r="3" spans="1:4" ht="12.75">
      <c r="A3" s="26" t="s">
        <v>149</v>
      </c>
      <c r="B3" s="26">
        <v>2568230</v>
      </c>
      <c r="C3" s="37">
        <v>1500</v>
      </c>
      <c r="D3" s="26">
        <v>32546532</v>
      </c>
    </row>
    <row r="4" spans="1:4" ht="12.75">
      <c r="A4" s="26" t="s">
        <v>150</v>
      </c>
      <c r="B4" s="26">
        <v>9855885</v>
      </c>
      <c r="C4" s="37">
        <v>1860</v>
      </c>
      <c r="D4" s="26">
        <v>654656</v>
      </c>
    </row>
    <row r="5" spans="1:4" ht="12.75">
      <c r="A5" s="26" t="s">
        <v>151</v>
      </c>
      <c r="B5" s="26">
        <v>82465887</v>
      </c>
      <c r="C5" s="37">
        <v>2790</v>
      </c>
      <c r="D5" s="26">
        <v>4652321</v>
      </c>
    </row>
    <row r="6" spans="1:4" ht="12.75">
      <c r="A6" s="26" t="s">
        <v>152</v>
      </c>
      <c r="B6" s="26">
        <v>5668512</v>
      </c>
      <c r="C6" s="37">
        <v>1280</v>
      </c>
      <c r="D6" s="26">
        <v>46532132</v>
      </c>
    </row>
    <row r="7" spans="1:4" ht="12.75">
      <c r="A7" s="26" t="s">
        <v>153</v>
      </c>
      <c r="B7" s="26">
        <v>2552225</v>
      </c>
      <c r="C7" s="37">
        <v>4800</v>
      </c>
      <c r="D7" s="26">
        <v>865321</v>
      </c>
    </row>
    <row r="8" spans="1:4" ht="12.75">
      <c r="A8" s="26" t="s">
        <v>154</v>
      </c>
      <c r="B8" s="26">
        <v>12345674</v>
      </c>
      <c r="C8" s="37">
        <v>2500</v>
      </c>
      <c r="D8" s="26">
        <v>84651322</v>
      </c>
    </row>
    <row r="9" spans="1:4" ht="12.75">
      <c r="A9" s="26" t="s">
        <v>155</v>
      </c>
      <c r="B9" s="26">
        <v>98755511</v>
      </c>
      <c r="C9" s="37">
        <v>6200</v>
      </c>
      <c r="D9" s="26">
        <v>984652132</v>
      </c>
    </row>
    <row r="10" spans="1:4" ht="12.75">
      <c r="A10" s="26" t="s">
        <v>156</v>
      </c>
      <c r="B10" s="26">
        <v>6445524</v>
      </c>
      <c r="C10" s="37">
        <v>1100</v>
      </c>
      <c r="D10" s="26">
        <v>8465465</v>
      </c>
    </row>
    <row r="11" spans="1:4" ht="12.75">
      <c r="A11" s="26" t="s">
        <v>157</v>
      </c>
      <c r="B11" s="26">
        <v>856532</v>
      </c>
      <c r="C11" s="37">
        <v>1450</v>
      </c>
      <c r="D11" s="26">
        <v>236564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G8"/>
  <sheetViews>
    <sheetView workbookViewId="0" topLeftCell="A1">
      <selection activeCell="B8" sqref="B8"/>
    </sheetView>
  </sheetViews>
  <sheetFormatPr defaultColWidth="11.421875" defaultRowHeight="12.75"/>
  <cols>
    <col min="6" max="6" width="12.28125" style="0" bestFit="1" customWidth="1"/>
  </cols>
  <sheetData>
    <row r="2" spans="2:4" ht="12.75">
      <c r="B2" s="153" t="s">
        <v>159</v>
      </c>
      <c r="C2" s="153"/>
      <c r="D2" s="153"/>
    </row>
    <row r="3" spans="2:4" ht="12.75">
      <c r="B3" s="45" t="s">
        <v>163</v>
      </c>
      <c r="C3" s="45"/>
      <c r="D3" s="45">
        <v>10000</v>
      </c>
    </row>
    <row r="4" spans="2:4" ht="12.75">
      <c r="B4" s="45" t="s">
        <v>162</v>
      </c>
      <c r="C4" s="45"/>
      <c r="D4" s="45">
        <v>24</v>
      </c>
    </row>
    <row r="5" spans="2:4" ht="12.75">
      <c r="B5" s="45" t="s">
        <v>161</v>
      </c>
      <c r="C5" s="45"/>
      <c r="D5" s="46">
        <v>0.075</v>
      </c>
    </row>
    <row r="6" spans="2:7" ht="12.75">
      <c r="B6" s="47" t="s">
        <v>160</v>
      </c>
      <c r="C6" s="47"/>
      <c r="D6" s="48">
        <f>PMT(D5/12,D4,-D3)</f>
        <v>449.9959265162419</v>
      </c>
      <c r="F6" s="44"/>
      <c r="G6" s="44"/>
    </row>
    <row r="8" ht="12.75">
      <c r="F8" s="44"/>
    </row>
  </sheetData>
  <mergeCells count="1">
    <mergeCell ref="B2:D2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A5" sqref="A5"/>
    </sheetView>
  </sheetViews>
  <sheetFormatPr defaultColWidth="11.421875" defaultRowHeight="12.75"/>
  <cols>
    <col min="2" max="2" width="10.57421875" style="0" customWidth="1"/>
    <col min="3" max="3" width="13.28125" style="0" customWidth="1"/>
    <col min="4" max="4" width="11.57421875" style="0" customWidth="1"/>
    <col min="8" max="8" width="18.7109375" style="0" customWidth="1"/>
  </cols>
  <sheetData>
    <row r="1" spans="1:8" ht="12.75">
      <c r="A1" s="52" t="s">
        <v>130</v>
      </c>
      <c r="B1" s="52" t="s">
        <v>131</v>
      </c>
      <c r="C1" s="52" t="s">
        <v>164</v>
      </c>
      <c r="D1" s="52" t="s">
        <v>165</v>
      </c>
      <c r="E1" s="52" t="s">
        <v>136</v>
      </c>
      <c r="F1" s="52" t="s">
        <v>23</v>
      </c>
      <c r="G1" s="52" t="s">
        <v>24</v>
      </c>
      <c r="H1" s="53" t="s">
        <v>214</v>
      </c>
    </row>
    <row r="2" spans="1:8" ht="12.75">
      <c r="A2" s="30" t="s">
        <v>141</v>
      </c>
      <c r="B2" s="30" t="s">
        <v>194</v>
      </c>
      <c r="C2" s="50">
        <v>22039</v>
      </c>
      <c r="D2" s="26">
        <v>1983</v>
      </c>
      <c r="E2" s="49">
        <v>1600</v>
      </c>
      <c r="F2" s="26" t="s">
        <v>212</v>
      </c>
      <c r="G2" s="26" t="s">
        <v>174</v>
      </c>
      <c r="H2" s="26"/>
    </row>
    <row r="3" spans="1:8" ht="12.75">
      <c r="A3" s="30" t="s">
        <v>146</v>
      </c>
      <c r="B3" s="30" t="s">
        <v>199</v>
      </c>
      <c r="C3" s="50">
        <v>24959</v>
      </c>
      <c r="D3" s="26">
        <v>1994</v>
      </c>
      <c r="E3" s="51">
        <v>1800</v>
      </c>
      <c r="F3" s="30" t="s">
        <v>64</v>
      </c>
      <c r="G3" s="26" t="s">
        <v>171</v>
      </c>
      <c r="H3" s="26"/>
    </row>
    <row r="4" spans="1:8" ht="12.75">
      <c r="A4" s="30" t="s">
        <v>207</v>
      </c>
      <c r="B4" s="30" t="s">
        <v>208</v>
      </c>
      <c r="C4" s="50">
        <v>20592</v>
      </c>
      <c r="D4" s="26">
        <v>1984</v>
      </c>
      <c r="E4" s="51">
        <v>3200</v>
      </c>
      <c r="F4" s="30" t="s">
        <v>212</v>
      </c>
      <c r="G4" s="26" t="s">
        <v>174</v>
      </c>
      <c r="H4" s="26"/>
    </row>
    <row r="5" spans="1:8" ht="12.75">
      <c r="A5" s="30" t="s">
        <v>142</v>
      </c>
      <c r="B5" s="30" t="s">
        <v>195</v>
      </c>
      <c r="C5" s="50">
        <v>24006</v>
      </c>
      <c r="D5" s="26">
        <v>1991</v>
      </c>
      <c r="E5" s="51">
        <v>2700</v>
      </c>
      <c r="F5" s="30" t="s">
        <v>158</v>
      </c>
      <c r="G5" s="26" t="s">
        <v>174</v>
      </c>
      <c r="H5" s="26"/>
    </row>
    <row r="6" spans="1:8" ht="12.75">
      <c r="A6" s="30" t="s">
        <v>205</v>
      </c>
      <c r="B6" s="30" t="s">
        <v>206</v>
      </c>
      <c r="C6" s="50">
        <v>15643</v>
      </c>
      <c r="D6" s="26">
        <v>1974</v>
      </c>
      <c r="E6" s="51">
        <v>3400</v>
      </c>
      <c r="F6" s="30" t="s">
        <v>158</v>
      </c>
      <c r="G6" s="26" t="s">
        <v>171</v>
      </c>
      <c r="H6" s="26"/>
    </row>
    <row r="7" spans="1:8" ht="12.75">
      <c r="A7" s="30" t="s">
        <v>140</v>
      </c>
      <c r="B7" s="30" t="s">
        <v>193</v>
      </c>
      <c r="C7" s="50">
        <v>27055</v>
      </c>
      <c r="D7" s="26">
        <v>1980</v>
      </c>
      <c r="E7" s="49">
        <v>2800</v>
      </c>
      <c r="F7" s="26" t="s">
        <v>20</v>
      </c>
      <c r="G7" s="26" t="s">
        <v>179</v>
      </c>
      <c r="H7" s="26"/>
    </row>
    <row r="8" spans="1:8" ht="12.75">
      <c r="A8" s="30" t="s">
        <v>201</v>
      </c>
      <c r="B8" s="30" t="s">
        <v>202</v>
      </c>
      <c r="C8" s="50">
        <v>22491</v>
      </c>
      <c r="D8" s="26">
        <v>1984</v>
      </c>
      <c r="E8" s="51">
        <v>1800</v>
      </c>
      <c r="F8" s="30" t="s">
        <v>212</v>
      </c>
      <c r="G8" s="26" t="s">
        <v>179</v>
      </c>
      <c r="H8" s="26"/>
    </row>
    <row r="9" spans="1:8" ht="12.75">
      <c r="A9" s="30" t="s">
        <v>209</v>
      </c>
      <c r="B9" s="30" t="s">
        <v>210</v>
      </c>
      <c r="C9" s="50">
        <v>25928</v>
      </c>
      <c r="D9" s="26">
        <v>1995</v>
      </c>
      <c r="E9" s="51">
        <v>2900</v>
      </c>
      <c r="F9" s="30" t="s">
        <v>64</v>
      </c>
      <c r="G9" s="26" t="s">
        <v>174</v>
      </c>
      <c r="H9" s="26"/>
    </row>
    <row r="10" spans="1:8" ht="12.75">
      <c r="A10" s="30" t="s">
        <v>139</v>
      </c>
      <c r="B10" s="30" t="s">
        <v>192</v>
      </c>
      <c r="C10" s="50">
        <v>24507</v>
      </c>
      <c r="D10" s="26">
        <v>1993</v>
      </c>
      <c r="E10" s="49">
        <v>1600</v>
      </c>
      <c r="F10" s="26" t="s">
        <v>211</v>
      </c>
      <c r="G10" s="26" t="s">
        <v>179</v>
      </c>
      <c r="H10" s="26"/>
    </row>
    <row r="11" spans="1:8" ht="12.75">
      <c r="A11" s="30" t="s">
        <v>147</v>
      </c>
      <c r="B11" s="30" t="s">
        <v>200</v>
      </c>
      <c r="C11" s="50">
        <v>27507</v>
      </c>
      <c r="D11" s="26">
        <v>1981</v>
      </c>
      <c r="E11" s="51">
        <v>3000</v>
      </c>
      <c r="F11" s="30" t="s">
        <v>212</v>
      </c>
      <c r="G11" s="26" t="s">
        <v>171</v>
      </c>
      <c r="H11" s="26"/>
    </row>
    <row r="12" spans="1:8" ht="12.75">
      <c r="A12" s="26" t="s">
        <v>187</v>
      </c>
      <c r="B12" s="26" t="s">
        <v>186</v>
      </c>
      <c r="C12" s="50">
        <v>24824</v>
      </c>
      <c r="D12" s="26">
        <v>1991</v>
      </c>
      <c r="E12" s="49">
        <v>2500</v>
      </c>
      <c r="F12" s="26" t="s">
        <v>64</v>
      </c>
      <c r="G12" s="26" t="s">
        <v>179</v>
      </c>
      <c r="H12" s="26"/>
    </row>
    <row r="13" spans="1:8" ht="12.75">
      <c r="A13" s="26" t="s">
        <v>170</v>
      </c>
      <c r="B13" s="26" t="s">
        <v>169</v>
      </c>
      <c r="C13" s="50">
        <v>15191</v>
      </c>
      <c r="D13" s="26">
        <v>1973</v>
      </c>
      <c r="E13" s="51">
        <v>3200</v>
      </c>
      <c r="F13" s="30" t="s">
        <v>158</v>
      </c>
      <c r="G13" s="26" t="s">
        <v>179</v>
      </c>
      <c r="H13" s="26"/>
    </row>
    <row r="14" spans="1:8" ht="12.75">
      <c r="A14" s="26" t="s">
        <v>176</v>
      </c>
      <c r="B14" s="26" t="s">
        <v>175</v>
      </c>
      <c r="C14" s="50">
        <v>25476</v>
      </c>
      <c r="D14" s="26">
        <v>1994</v>
      </c>
      <c r="E14" s="51">
        <v>2700</v>
      </c>
      <c r="F14" s="30" t="s">
        <v>64</v>
      </c>
      <c r="G14" s="26" t="s">
        <v>179</v>
      </c>
      <c r="H14" s="26"/>
    </row>
    <row r="15" spans="1:8" ht="12.75">
      <c r="A15" s="30" t="s">
        <v>203</v>
      </c>
      <c r="B15" s="30" t="s">
        <v>204</v>
      </c>
      <c r="C15" s="50">
        <v>18428</v>
      </c>
      <c r="D15" s="26">
        <v>1973</v>
      </c>
      <c r="E15" s="51">
        <v>3000</v>
      </c>
      <c r="F15" s="30" t="s">
        <v>211</v>
      </c>
      <c r="G15" s="26" t="s">
        <v>171</v>
      </c>
      <c r="H15" s="26"/>
    </row>
    <row r="16" spans="1:8" ht="12.75">
      <c r="A16" s="26" t="s">
        <v>185</v>
      </c>
      <c r="B16" s="26" t="s">
        <v>184</v>
      </c>
      <c r="C16" s="50">
        <v>23554</v>
      </c>
      <c r="D16" s="26">
        <v>1990</v>
      </c>
      <c r="E16" s="49">
        <v>2500</v>
      </c>
      <c r="F16" s="26" t="s">
        <v>158</v>
      </c>
      <c r="G16" s="26" t="s">
        <v>179</v>
      </c>
      <c r="H16" s="26"/>
    </row>
    <row r="17" spans="1:8" ht="12.75">
      <c r="A17" s="30" t="s">
        <v>144</v>
      </c>
      <c r="B17" s="30" t="s">
        <v>197</v>
      </c>
      <c r="C17" s="50">
        <v>19712</v>
      </c>
      <c r="D17" s="26">
        <v>1980</v>
      </c>
      <c r="E17" s="51">
        <v>3450</v>
      </c>
      <c r="F17" s="30" t="s">
        <v>211</v>
      </c>
      <c r="G17" s="26" t="s">
        <v>168</v>
      </c>
      <c r="H17" s="26"/>
    </row>
    <row r="18" spans="1:8" ht="12.75">
      <c r="A18" s="26" t="s">
        <v>183</v>
      </c>
      <c r="B18" s="26" t="s">
        <v>182</v>
      </c>
      <c r="C18" s="50">
        <v>25024</v>
      </c>
      <c r="D18" s="26">
        <v>1993</v>
      </c>
      <c r="E18" s="49">
        <v>2500</v>
      </c>
      <c r="F18" s="26" t="s">
        <v>158</v>
      </c>
      <c r="G18" s="26" t="s">
        <v>174</v>
      </c>
      <c r="H18" s="26"/>
    </row>
    <row r="19" spans="1:8" ht="12.75">
      <c r="A19" s="30" t="s">
        <v>143</v>
      </c>
      <c r="B19" s="30" t="s">
        <v>196</v>
      </c>
      <c r="C19" s="50">
        <v>25276</v>
      </c>
      <c r="D19" s="26">
        <v>1992</v>
      </c>
      <c r="E19" s="51">
        <v>2700</v>
      </c>
      <c r="F19" s="30" t="s">
        <v>158</v>
      </c>
      <c r="G19" s="26" t="s">
        <v>168</v>
      </c>
      <c r="H19" s="26"/>
    </row>
    <row r="20" spans="1:8" ht="12.75">
      <c r="A20" s="26" t="s">
        <v>173</v>
      </c>
      <c r="B20" s="26" t="s">
        <v>172</v>
      </c>
      <c r="C20" s="50">
        <v>20140</v>
      </c>
      <c r="D20" s="26">
        <v>1983</v>
      </c>
      <c r="E20" s="51">
        <v>3000</v>
      </c>
      <c r="F20" s="30" t="s">
        <v>64</v>
      </c>
      <c r="G20" s="26" t="s">
        <v>179</v>
      </c>
      <c r="H20" s="26"/>
    </row>
    <row r="21" spans="1:8" ht="12.75">
      <c r="A21" s="26" t="s">
        <v>191</v>
      </c>
      <c r="B21" s="26" t="s">
        <v>190</v>
      </c>
      <c r="C21" s="50">
        <v>22256</v>
      </c>
      <c r="D21" s="26">
        <v>1980</v>
      </c>
      <c r="E21" s="49">
        <v>1750</v>
      </c>
      <c r="F21" s="26" t="s">
        <v>64</v>
      </c>
      <c r="G21" s="26" t="s">
        <v>174</v>
      </c>
      <c r="H21" s="26"/>
    </row>
    <row r="22" spans="1:8" ht="12.75">
      <c r="A22" s="30" t="s">
        <v>145</v>
      </c>
      <c r="B22" s="30" t="s">
        <v>198</v>
      </c>
      <c r="C22" s="50">
        <v>22708</v>
      </c>
      <c r="D22" s="26">
        <v>1981</v>
      </c>
      <c r="E22" s="51">
        <v>1950</v>
      </c>
      <c r="F22" s="30" t="s">
        <v>211</v>
      </c>
      <c r="G22" s="26" t="s">
        <v>174</v>
      </c>
      <c r="H22" s="26"/>
    </row>
    <row r="23" spans="1:8" ht="12.75">
      <c r="A23" s="26" t="s">
        <v>167</v>
      </c>
      <c r="B23" s="26" t="s">
        <v>166</v>
      </c>
      <c r="C23" s="50">
        <v>17976</v>
      </c>
      <c r="D23" s="26">
        <v>1972</v>
      </c>
      <c r="E23" s="49">
        <v>2800</v>
      </c>
      <c r="F23" s="26" t="s">
        <v>212</v>
      </c>
      <c r="G23" s="26" t="s">
        <v>174</v>
      </c>
      <c r="H23" s="26"/>
    </row>
    <row r="24" spans="1:8" ht="12.75">
      <c r="A24" s="26" t="s">
        <v>181</v>
      </c>
      <c r="B24" s="26" t="s">
        <v>180</v>
      </c>
      <c r="C24" s="50">
        <v>19688</v>
      </c>
      <c r="D24" s="26">
        <v>1982</v>
      </c>
      <c r="E24" s="49">
        <v>2800</v>
      </c>
      <c r="F24" s="26" t="s">
        <v>20</v>
      </c>
      <c r="G24" s="26" t="s">
        <v>171</v>
      </c>
      <c r="H24" s="26"/>
    </row>
    <row r="25" spans="1:8" ht="12.75">
      <c r="A25" s="26" t="s">
        <v>178</v>
      </c>
      <c r="B25" s="26" t="s">
        <v>177</v>
      </c>
      <c r="C25" s="50">
        <v>14739</v>
      </c>
      <c r="D25" s="26">
        <v>1972</v>
      </c>
      <c r="E25" s="49">
        <v>3000</v>
      </c>
      <c r="F25" s="26" t="s">
        <v>20</v>
      </c>
      <c r="G25" s="26" t="s">
        <v>168</v>
      </c>
      <c r="H25" s="26"/>
    </row>
    <row r="26" spans="1:8" ht="12.75">
      <c r="A26" s="26" t="s">
        <v>189</v>
      </c>
      <c r="B26" s="26" t="s">
        <v>188</v>
      </c>
      <c r="C26" s="50">
        <v>19260</v>
      </c>
      <c r="D26" s="26">
        <v>1979</v>
      </c>
      <c r="E26" s="49">
        <v>3250</v>
      </c>
      <c r="F26" s="26" t="s">
        <v>64</v>
      </c>
      <c r="G26" s="26" t="s">
        <v>168</v>
      </c>
      <c r="H26" s="26"/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I2" sqref="I2"/>
    </sheetView>
  </sheetViews>
  <sheetFormatPr defaultColWidth="11.421875" defaultRowHeight="12.75"/>
  <cols>
    <col min="1" max="1" width="7.8515625" style="0" customWidth="1"/>
    <col min="2" max="2" width="11.8515625" style="0" customWidth="1"/>
    <col min="4" max="4" width="19.57421875" style="0" bestFit="1" customWidth="1"/>
    <col min="5" max="5" width="7.28125" style="0" customWidth="1"/>
    <col min="6" max="6" width="13.28125" style="0" customWidth="1"/>
    <col min="7" max="7" width="14.140625" style="0" customWidth="1"/>
    <col min="8" max="8" width="8.57421875" style="0" customWidth="1"/>
    <col min="9" max="9" width="14.7109375" style="0" customWidth="1"/>
    <col min="10" max="16384" width="20.140625" style="0" customWidth="1"/>
  </cols>
  <sheetData>
    <row r="1" spans="1:9" ht="12.75">
      <c r="A1" s="54" t="s">
        <v>215</v>
      </c>
      <c r="B1" s="54" t="s">
        <v>216</v>
      </c>
      <c r="C1" s="54" t="s">
        <v>131</v>
      </c>
      <c r="D1" s="54" t="s">
        <v>132</v>
      </c>
      <c r="E1" s="54" t="s">
        <v>217</v>
      </c>
      <c r="F1" s="54" t="s">
        <v>134</v>
      </c>
      <c r="G1" s="54" t="s">
        <v>218</v>
      </c>
      <c r="H1" s="54" t="s">
        <v>313</v>
      </c>
      <c r="I1" s="54" t="s">
        <v>314</v>
      </c>
    </row>
    <row r="2" spans="1:9" ht="12.75">
      <c r="A2" s="55" t="s">
        <v>225</v>
      </c>
      <c r="B2" s="55" t="s">
        <v>141</v>
      </c>
      <c r="C2" s="55" t="s">
        <v>148</v>
      </c>
      <c r="D2" s="55" t="s">
        <v>226</v>
      </c>
      <c r="E2" s="55" t="s">
        <v>227</v>
      </c>
      <c r="F2" s="55" t="s">
        <v>228</v>
      </c>
      <c r="G2" s="56">
        <v>27442</v>
      </c>
      <c r="H2" s="57">
        <f aca="true" t="shared" si="0" ref="H2:H26">DAY(G2)</f>
        <v>17</v>
      </c>
      <c r="I2" s="26" t="str">
        <f aca="true" t="shared" si="1" ref="I2:I26">TEXT(G2,"MMMM")</f>
        <v>Februar</v>
      </c>
    </row>
    <row r="3" spans="1:9" ht="12.75">
      <c r="A3" s="55" t="s">
        <v>219</v>
      </c>
      <c r="B3" s="55" t="s">
        <v>146</v>
      </c>
      <c r="C3" s="55" t="s">
        <v>294</v>
      </c>
      <c r="D3" s="55" t="s">
        <v>295</v>
      </c>
      <c r="E3" s="55" t="s">
        <v>258</v>
      </c>
      <c r="F3" s="55" t="s">
        <v>259</v>
      </c>
      <c r="G3" s="56">
        <v>30255</v>
      </c>
      <c r="H3" s="57">
        <f t="shared" si="0"/>
        <v>31</v>
      </c>
      <c r="I3" s="26" t="str">
        <f t="shared" si="1"/>
        <v>Oktober</v>
      </c>
    </row>
    <row r="4" spans="1:9" ht="12.75">
      <c r="A4" s="55" t="s">
        <v>219</v>
      </c>
      <c r="B4" s="55" t="s">
        <v>300</v>
      </c>
      <c r="C4" s="55" t="s">
        <v>301</v>
      </c>
      <c r="D4" s="55" t="s">
        <v>302</v>
      </c>
      <c r="E4" s="55" t="s">
        <v>303</v>
      </c>
      <c r="F4" s="55" t="s">
        <v>304</v>
      </c>
      <c r="G4" s="56">
        <v>28457</v>
      </c>
      <c r="H4" s="57">
        <f t="shared" si="0"/>
        <v>28</v>
      </c>
      <c r="I4" s="26" t="str">
        <f t="shared" si="1"/>
        <v>November</v>
      </c>
    </row>
    <row r="5" spans="1:9" ht="12.75">
      <c r="A5" s="55" t="s">
        <v>219</v>
      </c>
      <c r="B5" s="55" t="s">
        <v>260</v>
      </c>
      <c r="C5" s="55" t="s">
        <v>206</v>
      </c>
      <c r="D5" s="55" t="s">
        <v>261</v>
      </c>
      <c r="E5" s="55" t="s">
        <v>262</v>
      </c>
      <c r="F5" s="55" t="s">
        <v>263</v>
      </c>
      <c r="G5" s="56">
        <v>27208</v>
      </c>
      <c r="H5" s="57">
        <f t="shared" si="0"/>
        <v>28</v>
      </c>
      <c r="I5" s="26" t="str">
        <f t="shared" si="1"/>
        <v>Juni</v>
      </c>
    </row>
    <row r="6" spans="1:9" ht="12.75">
      <c r="A6" s="55" t="s">
        <v>225</v>
      </c>
      <c r="B6" s="55" t="s">
        <v>285</v>
      </c>
      <c r="C6" s="55" t="s">
        <v>286</v>
      </c>
      <c r="D6" s="55" t="s">
        <v>287</v>
      </c>
      <c r="E6" s="55" t="s">
        <v>288</v>
      </c>
      <c r="F6" s="55" t="s">
        <v>289</v>
      </c>
      <c r="G6" s="56">
        <v>30955</v>
      </c>
      <c r="H6" s="57">
        <f t="shared" si="0"/>
        <v>30</v>
      </c>
      <c r="I6" s="26" t="str">
        <f t="shared" si="1"/>
        <v>September</v>
      </c>
    </row>
    <row r="7" spans="1:9" ht="12.75">
      <c r="A7" s="55" t="s">
        <v>225</v>
      </c>
      <c r="B7" s="55" t="s">
        <v>142</v>
      </c>
      <c r="C7" s="55" t="s">
        <v>268</v>
      </c>
      <c r="D7" s="55" t="s">
        <v>269</v>
      </c>
      <c r="E7" s="55" t="s">
        <v>270</v>
      </c>
      <c r="F7" s="55" t="s">
        <v>64</v>
      </c>
      <c r="G7" s="56">
        <v>27973</v>
      </c>
      <c r="H7" s="57">
        <f t="shared" si="0"/>
        <v>1</v>
      </c>
      <c r="I7" s="26" t="str">
        <f t="shared" si="1"/>
        <v>August</v>
      </c>
    </row>
    <row r="8" spans="1:9" ht="12.75">
      <c r="A8" s="55" t="s">
        <v>225</v>
      </c>
      <c r="B8" s="55" t="s">
        <v>310</v>
      </c>
      <c r="C8" s="55" t="s">
        <v>311</v>
      </c>
      <c r="D8" s="55" t="s">
        <v>312</v>
      </c>
      <c r="E8" s="55" t="s">
        <v>270</v>
      </c>
      <c r="F8" s="55" t="s">
        <v>64</v>
      </c>
      <c r="G8" s="56">
        <v>30664</v>
      </c>
      <c r="H8" s="57">
        <f t="shared" si="0"/>
        <v>14</v>
      </c>
      <c r="I8" s="26" t="str">
        <f t="shared" si="1"/>
        <v>Dezember</v>
      </c>
    </row>
    <row r="9" spans="1:9" ht="12.75">
      <c r="A9" s="55" t="s">
        <v>219</v>
      </c>
      <c r="B9" s="55" t="s">
        <v>205</v>
      </c>
      <c r="C9" s="55" t="s">
        <v>192</v>
      </c>
      <c r="D9" s="55" t="s">
        <v>223</v>
      </c>
      <c r="E9" s="55" t="s">
        <v>224</v>
      </c>
      <c r="F9" s="55" t="s">
        <v>64</v>
      </c>
      <c r="G9" s="56">
        <v>25205</v>
      </c>
      <c r="H9" s="57">
        <f t="shared" si="0"/>
        <v>2</v>
      </c>
      <c r="I9" s="26" t="str">
        <f t="shared" si="1"/>
        <v>Jänner</v>
      </c>
    </row>
    <row r="10" spans="1:9" ht="12.75">
      <c r="A10" s="55" t="s">
        <v>225</v>
      </c>
      <c r="B10" s="55" t="s">
        <v>140</v>
      </c>
      <c r="C10" s="55" t="s">
        <v>277</v>
      </c>
      <c r="D10" s="55" t="s">
        <v>278</v>
      </c>
      <c r="E10" s="55" t="s">
        <v>279</v>
      </c>
      <c r="F10" s="55" t="s">
        <v>280</v>
      </c>
      <c r="G10" s="56">
        <v>29122</v>
      </c>
      <c r="H10" s="57">
        <f t="shared" si="0"/>
        <v>24</v>
      </c>
      <c r="I10" s="26" t="str">
        <f t="shared" si="1"/>
        <v>September</v>
      </c>
    </row>
    <row r="11" spans="1:9" ht="12.75">
      <c r="A11" s="55" t="s">
        <v>219</v>
      </c>
      <c r="B11" s="55" t="s">
        <v>234</v>
      </c>
      <c r="C11" s="55" t="s">
        <v>235</v>
      </c>
      <c r="D11" s="55" t="s">
        <v>236</v>
      </c>
      <c r="E11" s="55" t="s">
        <v>237</v>
      </c>
      <c r="F11" s="55" t="s">
        <v>238</v>
      </c>
      <c r="G11" s="56">
        <v>26022</v>
      </c>
      <c r="H11" s="57">
        <f t="shared" si="0"/>
        <v>30</v>
      </c>
      <c r="I11" s="26" t="str">
        <f t="shared" si="1"/>
        <v>März</v>
      </c>
    </row>
    <row r="12" spans="1:9" ht="12.75">
      <c r="A12" s="55" t="s">
        <v>219</v>
      </c>
      <c r="B12" s="55" t="s">
        <v>229</v>
      </c>
      <c r="C12" s="55" t="s">
        <v>230</v>
      </c>
      <c r="D12" s="55" t="s">
        <v>231</v>
      </c>
      <c r="E12" s="55" t="s">
        <v>232</v>
      </c>
      <c r="F12" s="55" t="s">
        <v>233</v>
      </c>
      <c r="G12" s="56">
        <v>30758</v>
      </c>
      <c r="H12" s="57">
        <f t="shared" si="0"/>
        <v>17</v>
      </c>
      <c r="I12" s="26" t="str">
        <f t="shared" si="1"/>
        <v>März</v>
      </c>
    </row>
    <row r="13" spans="1:9" ht="12.75">
      <c r="A13" s="55" t="s">
        <v>219</v>
      </c>
      <c r="B13" s="55" t="s">
        <v>209</v>
      </c>
      <c r="C13" s="55" t="s">
        <v>305</v>
      </c>
      <c r="D13" s="55" t="s">
        <v>306</v>
      </c>
      <c r="E13" s="55" t="s">
        <v>307</v>
      </c>
      <c r="F13" s="55" t="s">
        <v>308</v>
      </c>
      <c r="G13" s="56">
        <v>31019</v>
      </c>
      <c r="H13" s="57">
        <f t="shared" si="0"/>
        <v>3</v>
      </c>
      <c r="I13" s="26" t="str">
        <f t="shared" si="1"/>
        <v>Dezember</v>
      </c>
    </row>
    <row r="14" spans="1:9" ht="12.75">
      <c r="A14" s="55" t="s">
        <v>225</v>
      </c>
      <c r="B14" s="55" t="s">
        <v>296</v>
      </c>
      <c r="C14" s="55" t="s">
        <v>196</v>
      </c>
      <c r="D14" s="55" t="s">
        <v>297</v>
      </c>
      <c r="E14" s="55" t="s">
        <v>298</v>
      </c>
      <c r="F14" s="55" t="s">
        <v>299</v>
      </c>
      <c r="G14" s="56">
        <v>31362</v>
      </c>
      <c r="H14" s="57">
        <f t="shared" si="0"/>
        <v>11</v>
      </c>
      <c r="I14" s="26" t="str">
        <f t="shared" si="1"/>
        <v>November</v>
      </c>
    </row>
    <row r="15" spans="1:9" ht="12.75">
      <c r="A15" s="55" t="s">
        <v>219</v>
      </c>
      <c r="B15" s="55" t="s">
        <v>264</v>
      </c>
      <c r="C15" s="55" t="s">
        <v>265</v>
      </c>
      <c r="D15" s="55" t="s">
        <v>266</v>
      </c>
      <c r="E15" s="55" t="s">
        <v>267</v>
      </c>
      <c r="F15" s="55" t="s">
        <v>64</v>
      </c>
      <c r="G15" s="56">
        <v>31612</v>
      </c>
      <c r="H15" s="57">
        <f t="shared" si="0"/>
        <v>19</v>
      </c>
      <c r="I15" s="26" t="str">
        <f t="shared" si="1"/>
        <v>Juli</v>
      </c>
    </row>
    <row r="16" spans="1:9" ht="12.75">
      <c r="A16" s="55" t="s">
        <v>219</v>
      </c>
      <c r="B16" s="55" t="s">
        <v>220</v>
      </c>
      <c r="C16" s="55" t="s">
        <v>206</v>
      </c>
      <c r="D16" s="55" t="s">
        <v>221</v>
      </c>
      <c r="E16" s="55" t="s">
        <v>222</v>
      </c>
      <c r="F16" s="55" t="s">
        <v>64</v>
      </c>
      <c r="G16" s="56">
        <v>31048</v>
      </c>
      <c r="H16" s="57">
        <f t="shared" si="0"/>
        <v>1</v>
      </c>
      <c r="I16" s="26" t="str">
        <f>TEXT(G16,"MMMM")</f>
        <v>Jänner</v>
      </c>
    </row>
    <row r="17" spans="1:9" ht="12.75">
      <c r="A17" s="55" t="s">
        <v>225</v>
      </c>
      <c r="B17" s="55" t="s">
        <v>220</v>
      </c>
      <c r="C17" s="55" t="s">
        <v>309</v>
      </c>
      <c r="D17" s="55" t="s">
        <v>221</v>
      </c>
      <c r="E17" s="55" t="s">
        <v>222</v>
      </c>
      <c r="F17" s="55" t="s">
        <v>64</v>
      </c>
      <c r="G17" s="56">
        <v>32117</v>
      </c>
      <c r="H17" s="57">
        <f t="shared" si="0"/>
        <v>6</v>
      </c>
      <c r="I17" s="26" t="str">
        <f t="shared" si="1"/>
        <v>Dezember</v>
      </c>
    </row>
    <row r="18" spans="1:9" ht="12.75">
      <c r="A18" s="55" t="s">
        <v>219</v>
      </c>
      <c r="B18" s="55" t="s">
        <v>139</v>
      </c>
      <c r="C18" s="55" t="s">
        <v>271</v>
      </c>
      <c r="D18" s="55" t="s">
        <v>272</v>
      </c>
      <c r="E18" s="55" t="s">
        <v>273</v>
      </c>
      <c r="F18" s="55" t="s">
        <v>64</v>
      </c>
      <c r="G18" s="56">
        <v>31275</v>
      </c>
      <c r="H18" s="57">
        <f t="shared" si="0"/>
        <v>16</v>
      </c>
      <c r="I18" s="26" t="str">
        <f t="shared" si="1"/>
        <v>August</v>
      </c>
    </row>
    <row r="19" spans="1:9" ht="12.75">
      <c r="A19" s="55" t="s">
        <v>225</v>
      </c>
      <c r="B19" s="55" t="s">
        <v>247</v>
      </c>
      <c r="C19" s="55" t="s">
        <v>248</v>
      </c>
      <c r="D19" s="55" t="s">
        <v>249</v>
      </c>
      <c r="E19" s="55" t="s">
        <v>250</v>
      </c>
      <c r="F19" s="55" t="s">
        <v>251</v>
      </c>
      <c r="G19" s="56">
        <v>20580</v>
      </c>
      <c r="H19" s="57">
        <f t="shared" si="0"/>
        <v>5</v>
      </c>
      <c r="I19" s="26" t="str">
        <f t="shared" si="1"/>
        <v>Mai</v>
      </c>
    </row>
    <row r="20" spans="1:9" ht="12.75">
      <c r="A20" s="55" t="s">
        <v>225</v>
      </c>
      <c r="B20" s="55" t="s">
        <v>144</v>
      </c>
      <c r="C20" s="55" t="s">
        <v>244</v>
      </c>
      <c r="D20" s="55" t="s">
        <v>245</v>
      </c>
      <c r="E20" s="55" t="s">
        <v>246</v>
      </c>
      <c r="F20" s="55" t="s">
        <v>64</v>
      </c>
      <c r="G20" s="56">
        <v>28605</v>
      </c>
      <c r="H20" s="57">
        <f t="shared" si="0"/>
        <v>25</v>
      </c>
      <c r="I20" s="26" t="str">
        <f t="shared" si="1"/>
        <v>April</v>
      </c>
    </row>
    <row r="21" spans="1:9" ht="12.75">
      <c r="A21" s="55" t="s">
        <v>225</v>
      </c>
      <c r="B21" s="55" t="s">
        <v>144</v>
      </c>
      <c r="C21" s="55" t="s">
        <v>252</v>
      </c>
      <c r="D21" s="55" t="s">
        <v>253</v>
      </c>
      <c r="E21" s="55" t="s">
        <v>254</v>
      </c>
      <c r="F21" s="55" t="s">
        <v>64</v>
      </c>
      <c r="G21" s="56">
        <v>26083</v>
      </c>
      <c r="H21" s="57">
        <f t="shared" si="0"/>
        <v>30</v>
      </c>
      <c r="I21" s="26" t="str">
        <f t="shared" si="1"/>
        <v>Mai</v>
      </c>
    </row>
    <row r="22" spans="1:9" ht="12.75">
      <c r="A22" s="55" t="s">
        <v>219</v>
      </c>
      <c r="B22" s="55" t="s">
        <v>239</v>
      </c>
      <c r="C22" s="55" t="s">
        <v>240</v>
      </c>
      <c r="D22" s="55" t="s">
        <v>241</v>
      </c>
      <c r="E22" s="55" t="s">
        <v>242</v>
      </c>
      <c r="F22" s="55" t="s">
        <v>243</v>
      </c>
      <c r="G22" s="56">
        <v>24209</v>
      </c>
      <c r="H22" s="57">
        <f t="shared" si="0"/>
        <v>12</v>
      </c>
      <c r="I22" s="26" t="str">
        <f t="shared" si="1"/>
        <v>April</v>
      </c>
    </row>
    <row r="23" spans="1:9" ht="12.75">
      <c r="A23" s="55" t="s">
        <v>225</v>
      </c>
      <c r="B23" s="55" t="s">
        <v>274</v>
      </c>
      <c r="C23" s="55" t="s">
        <v>275</v>
      </c>
      <c r="D23" s="55" t="s">
        <v>276</v>
      </c>
      <c r="E23" s="55" t="s">
        <v>222</v>
      </c>
      <c r="F23" s="55" t="s">
        <v>64</v>
      </c>
      <c r="G23" s="56">
        <v>30918</v>
      </c>
      <c r="H23" s="57">
        <f t="shared" si="0"/>
        <v>24</v>
      </c>
      <c r="I23" s="26" t="str">
        <f t="shared" si="1"/>
        <v>August</v>
      </c>
    </row>
    <row r="24" spans="1:9" ht="12.75">
      <c r="A24" s="55" t="s">
        <v>225</v>
      </c>
      <c r="B24" s="55" t="s">
        <v>290</v>
      </c>
      <c r="C24" s="55" t="s">
        <v>291</v>
      </c>
      <c r="D24" s="55" t="s">
        <v>292</v>
      </c>
      <c r="E24" s="55" t="s">
        <v>293</v>
      </c>
      <c r="F24" s="55" t="s">
        <v>64</v>
      </c>
      <c r="G24" s="56">
        <v>31338</v>
      </c>
      <c r="H24" s="57">
        <f t="shared" si="0"/>
        <v>18</v>
      </c>
      <c r="I24" s="26" t="str">
        <f t="shared" si="1"/>
        <v>Oktober</v>
      </c>
    </row>
    <row r="25" spans="1:9" ht="12.75">
      <c r="A25" s="55" t="s">
        <v>219</v>
      </c>
      <c r="B25" s="55" t="s">
        <v>145</v>
      </c>
      <c r="C25" s="55" t="s">
        <v>281</v>
      </c>
      <c r="D25" s="55" t="s">
        <v>282</v>
      </c>
      <c r="E25" s="55" t="s">
        <v>283</v>
      </c>
      <c r="F25" s="55" t="s">
        <v>284</v>
      </c>
      <c r="G25" s="56">
        <v>29858</v>
      </c>
      <c r="H25" s="57">
        <f t="shared" si="0"/>
        <v>29</v>
      </c>
      <c r="I25" s="26" t="str">
        <f t="shared" si="1"/>
        <v>September</v>
      </c>
    </row>
    <row r="26" spans="1:9" ht="12.75">
      <c r="A26" s="55" t="s">
        <v>225</v>
      </c>
      <c r="B26" s="55" t="s">
        <v>255</v>
      </c>
      <c r="C26" s="55" t="s">
        <v>256</v>
      </c>
      <c r="D26" s="55" t="s">
        <v>257</v>
      </c>
      <c r="E26" s="55" t="s">
        <v>258</v>
      </c>
      <c r="F26" s="55" t="s">
        <v>259</v>
      </c>
      <c r="G26" s="56">
        <v>20629</v>
      </c>
      <c r="H26" s="57">
        <f t="shared" si="0"/>
        <v>23</v>
      </c>
      <c r="I26" s="26" t="str">
        <f t="shared" si="1"/>
        <v>Juni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B1">
      <selection activeCell="B6" sqref="B6"/>
    </sheetView>
  </sheetViews>
  <sheetFormatPr defaultColWidth="11.421875" defaultRowHeight="12.75"/>
  <cols>
    <col min="1" max="1" width="14.00390625" style="0" customWidth="1"/>
    <col min="2" max="2" width="20.8515625" style="0" customWidth="1"/>
    <col min="3" max="3" width="13.57421875" style="0" customWidth="1"/>
  </cols>
  <sheetData>
    <row r="1" spans="1:4" ht="12.75">
      <c r="A1" s="154" t="s">
        <v>315</v>
      </c>
      <c r="B1" s="154"/>
      <c r="C1" s="154"/>
      <c r="D1" s="154"/>
    </row>
    <row r="3" spans="1:4" ht="12.75">
      <c r="A3" s="58" t="s">
        <v>314</v>
      </c>
      <c r="B3" s="58" t="s">
        <v>316</v>
      </c>
      <c r="C3" s="58" t="s">
        <v>317</v>
      </c>
      <c r="D3" s="58" t="s">
        <v>318</v>
      </c>
    </row>
    <row r="4" spans="1:4" ht="12.75">
      <c r="A4" s="50" t="s">
        <v>6</v>
      </c>
      <c r="B4" s="59" t="s">
        <v>319</v>
      </c>
      <c r="C4" s="59" t="s">
        <v>320</v>
      </c>
      <c r="D4" s="60">
        <v>650</v>
      </c>
    </row>
    <row r="5" spans="1:4" ht="12.75">
      <c r="A5" s="50" t="s">
        <v>6</v>
      </c>
      <c r="B5" s="59" t="s">
        <v>321</v>
      </c>
      <c r="C5" s="59" t="s">
        <v>322</v>
      </c>
      <c r="D5" s="60">
        <v>35</v>
      </c>
    </row>
    <row r="6" spans="1:4" ht="12.75">
      <c r="A6" s="50" t="s">
        <v>6</v>
      </c>
      <c r="B6" s="59" t="s">
        <v>323</v>
      </c>
      <c r="C6" s="59" t="s">
        <v>324</v>
      </c>
      <c r="D6" s="61">
        <v>740</v>
      </c>
    </row>
    <row r="7" spans="1:4" ht="12.75">
      <c r="A7" s="50" t="s">
        <v>7</v>
      </c>
      <c r="B7" s="59" t="s">
        <v>325</v>
      </c>
      <c r="C7" s="59" t="s">
        <v>322</v>
      </c>
      <c r="D7" s="61">
        <v>26</v>
      </c>
    </row>
    <row r="8" spans="1:4" ht="12.75">
      <c r="A8" s="50" t="s">
        <v>7</v>
      </c>
      <c r="B8" s="59" t="s">
        <v>326</v>
      </c>
      <c r="C8" s="59" t="s">
        <v>322</v>
      </c>
      <c r="D8" s="61">
        <v>68</v>
      </c>
    </row>
    <row r="9" spans="1:4" ht="12.75">
      <c r="A9" s="50" t="s">
        <v>7</v>
      </c>
      <c r="B9" s="59" t="s">
        <v>327</v>
      </c>
      <c r="C9" s="59" t="s">
        <v>328</v>
      </c>
      <c r="D9" s="61">
        <v>350</v>
      </c>
    </row>
    <row r="10" spans="1:4" ht="12.75">
      <c r="A10" s="50" t="s">
        <v>7</v>
      </c>
      <c r="B10" s="59" t="s">
        <v>149</v>
      </c>
      <c r="C10" s="59" t="s">
        <v>322</v>
      </c>
      <c r="D10" s="61">
        <v>12</v>
      </c>
    </row>
    <row r="11" spans="1:4" ht="12.75">
      <c r="A11" s="50" t="s">
        <v>7</v>
      </c>
      <c r="B11" s="59" t="s">
        <v>150</v>
      </c>
      <c r="C11" s="59" t="s">
        <v>322</v>
      </c>
      <c r="D11" s="61">
        <v>47</v>
      </c>
    </row>
    <row r="12" spans="1:4" ht="12.75">
      <c r="A12" s="50" t="s">
        <v>7</v>
      </c>
      <c r="B12" s="59" t="s">
        <v>150</v>
      </c>
      <c r="C12" s="59" t="s">
        <v>328</v>
      </c>
      <c r="D12" s="61">
        <v>700</v>
      </c>
    </row>
    <row r="13" spans="1:4" ht="12.75">
      <c r="A13" s="50" t="s">
        <v>8</v>
      </c>
      <c r="B13" s="59" t="s">
        <v>327</v>
      </c>
      <c r="C13" s="59" t="s">
        <v>324</v>
      </c>
      <c r="D13" s="61">
        <v>490</v>
      </c>
    </row>
    <row r="14" spans="1:4" ht="12.75">
      <c r="A14" s="50" t="s">
        <v>8</v>
      </c>
      <c r="B14" s="59" t="s">
        <v>325</v>
      </c>
      <c r="C14" s="59" t="s">
        <v>322</v>
      </c>
      <c r="D14" s="61">
        <v>56</v>
      </c>
    </row>
    <row r="15" spans="1:4" ht="12.75">
      <c r="A15" s="50" t="s">
        <v>8</v>
      </c>
      <c r="B15" s="59" t="s">
        <v>326</v>
      </c>
      <c r="C15" s="59" t="s">
        <v>324</v>
      </c>
      <c r="D15" s="61">
        <v>1280</v>
      </c>
    </row>
    <row r="16" spans="1:4" ht="12.75">
      <c r="A16" s="50" t="s">
        <v>8</v>
      </c>
      <c r="B16" s="59" t="s">
        <v>326</v>
      </c>
      <c r="C16" s="59" t="s">
        <v>322</v>
      </c>
      <c r="D16" s="61">
        <v>33</v>
      </c>
    </row>
    <row r="17" spans="1:4" ht="12.75">
      <c r="A17" s="50" t="s">
        <v>8</v>
      </c>
      <c r="B17" s="59" t="s">
        <v>321</v>
      </c>
      <c r="C17" s="59" t="s">
        <v>322</v>
      </c>
      <c r="D17" s="61">
        <v>29</v>
      </c>
    </row>
    <row r="18" spans="1:4" ht="12.75">
      <c r="A18" s="50" t="s">
        <v>8</v>
      </c>
      <c r="B18" s="59" t="s">
        <v>323</v>
      </c>
      <c r="C18" s="59" t="s">
        <v>328</v>
      </c>
      <c r="D18" s="61">
        <v>120</v>
      </c>
    </row>
    <row r="19" spans="1:4" ht="12.75">
      <c r="A19" s="50" t="s">
        <v>8</v>
      </c>
      <c r="B19" s="59" t="s">
        <v>149</v>
      </c>
      <c r="C19" s="59" t="s">
        <v>322</v>
      </c>
      <c r="D19" s="61">
        <v>87</v>
      </c>
    </row>
    <row r="20" spans="1:4" ht="12.75">
      <c r="A20" s="50" t="s">
        <v>8</v>
      </c>
      <c r="B20" s="59" t="s">
        <v>327</v>
      </c>
      <c r="C20" s="59" t="s">
        <v>328</v>
      </c>
      <c r="D20" s="61">
        <v>350</v>
      </c>
    </row>
    <row r="21" spans="1:4" ht="12.75">
      <c r="A21" s="50" t="s">
        <v>8</v>
      </c>
      <c r="B21" s="59" t="s">
        <v>150</v>
      </c>
      <c r="C21" s="59" t="s">
        <v>320</v>
      </c>
      <c r="D21" s="61">
        <v>1290</v>
      </c>
    </row>
    <row r="22" spans="1:4" ht="12.75">
      <c r="A22" s="50" t="s">
        <v>8</v>
      </c>
      <c r="B22" s="59" t="s">
        <v>326</v>
      </c>
      <c r="C22" s="59" t="s">
        <v>213</v>
      </c>
      <c r="D22" s="61">
        <v>250</v>
      </c>
    </row>
    <row r="23" spans="1:4" ht="12.75">
      <c r="A23" s="50" t="s">
        <v>8</v>
      </c>
      <c r="B23" s="59" t="s">
        <v>325</v>
      </c>
      <c r="C23" s="59" t="s">
        <v>322</v>
      </c>
      <c r="D23" s="61">
        <v>24</v>
      </c>
    </row>
    <row r="24" spans="1:4" ht="12.75">
      <c r="A24" s="50" t="s">
        <v>0</v>
      </c>
      <c r="B24" s="59" t="s">
        <v>327</v>
      </c>
      <c r="C24" s="59" t="s">
        <v>213</v>
      </c>
      <c r="D24" s="61">
        <v>250</v>
      </c>
    </row>
    <row r="25" spans="1:4" ht="12.75">
      <c r="A25" s="50" t="s">
        <v>0</v>
      </c>
      <c r="B25" s="59" t="s">
        <v>319</v>
      </c>
      <c r="C25" s="59" t="s">
        <v>324</v>
      </c>
      <c r="D25" s="61">
        <v>340</v>
      </c>
    </row>
    <row r="26" spans="1:4" ht="12.75">
      <c r="A26" s="50" t="s">
        <v>0</v>
      </c>
      <c r="B26" s="59" t="s">
        <v>327</v>
      </c>
      <c r="C26" s="59" t="s">
        <v>213</v>
      </c>
      <c r="D26" s="61">
        <v>500</v>
      </c>
    </row>
    <row r="27" spans="1:4" ht="12.75">
      <c r="A27" s="50" t="s">
        <v>0</v>
      </c>
      <c r="B27" s="59" t="s">
        <v>326</v>
      </c>
      <c r="C27" s="59" t="s">
        <v>213</v>
      </c>
      <c r="D27" s="61">
        <v>500</v>
      </c>
    </row>
    <row r="28" spans="1:4" ht="12.75">
      <c r="A28" s="50" t="s">
        <v>0</v>
      </c>
      <c r="B28" s="59" t="s">
        <v>319</v>
      </c>
      <c r="C28" s="59" t="s">
        <v>328</v>
      </c>
      <c r="D28" s="61">
        <v>180</v>
      </c>
    </row>
    <row r="29" spans="1:4" ht="12.75">
      <c r="A29" s="50" t="s">
        <v>0</v>
      </c>
      <c r="B29" s="59" t="s">
        <v>327</v>
      </c>
      <c r="C29" s="59" t="s">
        <v>324</v>
      </c>
      <c r="D29" s="61">
        <v>220</v>
      </c>
    </row>
    <row r="30" spans="1:4" ht="12.75">
      <c r="A30" s="50" t="s">
        <v>0</v>
      </c>
      <c r="B30" s="59" t="s">
        <v>150</v>
      </c>
      <c r="C30" s="59" t="s">
        <v>322</v>
      </c>
      <c r="D30" s="61">
        <v>25</v>
      </c>
    </row>
    <row r="31" spans="1:4" ht="12.75">
      <c r="A31" s="50" t="s">
        <v>0</v>
      </c>
      <c r="B31" s="59" t="s">
        <v>321</v>
      </c>
      <c r="C31" s="59" t="s">
        <v>322</v>
      </c>
      <c r="D31" s="61">
        <v>54</v>
      </c>
    </row>
    <row r="32" spans="1:4" ht="12.75">
      <c r="A32" s="50" t="s">
        <v>0</v>
      </c>
      <c r="B32" s="59" t="s">
        <v>150</v>
      </c>
      <c r="C32" s="59" t="s">
        <v>328</v>
      </c>
      <c r="D32" s="61">
        <v>145</v>
      </c>
    </row>
    <row r="33" spans="1:4" ht="12.75">
      <c r="A33" s="50" t="s">
        <v>0</v>
      </c>
      <c r="B33" s="59" t="s">
        <v>150</v>
      </c>
      <c r="C33" s="59" t="s">
        <v>322</v>
      </c>
      <c r="D33" s="61">
        <v>78</v>
      </c>
    </row>
    <row r="34" spans="1:4" ht="12.75">
      <c r="A34" s="50" t="s">
        <v>0</v>
      </c>
      <c r="B34" s="59" t="s">
        <v>149</v>
      </c>
      <c r="C34" s="59" t="s">
        <v>328</v>
      </c>
      <c r="D34" s="61">
        <v>240</v>
      </c>
    </row>
    <row r="35" spans="1:4" ht="12.75">
      <c r="A35" s="50" t="s">
        <v>1</v>
      </c>
      <c r="B35" s="59" t="s">
        <v>325</v>
      </c>
      <c r="C35" s="59" t="s">
        <v>320</v>
      </c>
      <c r="D35" s="61">
        <v>2400</v>
      </c>
    </row>
    <row r="36" spans="1:4" ht="12.75">
      <c r="A36" s="50" t="s">
        <v>1</v>
      </c>
      <c r="B36" s="59" t="s">
        <v>149</v>
      </c>
      <c r="C36" s="59" t="s">
        <v>213</v>
      </c>
      <c r="D36" s="61">
        <v>670</v>
      </c>
    </row>
    <row r="37" spans="1:4" ht="12.75">
      <c r="A37" s="50" t="s">
        <v>1</v>
      </c>
      <c r="B37" s="59" t="s">
        <v>321</v>
      </c>
      <c r="C37" s="59" t="s">
        <v>322</v>
      </c>
      <c r="D37" s="61">
        <v>68</v>
      </c>
    </row>
    <row r="38" spans="1:4" ht="12.75">
      <c r="A38" s="50" t="s">
        <v>1</v>
      </c>
      <c r="B38" s="59" t="s">
        <v>319</v>
      </c>
      <c r="C38" s="59" t="s">
        <v>322</v>
      </c>
      <c r="D38" s="61">
        <v>29</v>
      </c>
    </row>
  </sheetData>
  <mergeCells count="1">
    <mergeCell ref="A1:D1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 Mochmann</dc:creator>
  <cp:keywords/>
  <dc:description/>
  <cp:lastModifiedBy>Oliver Mochmann</cp:lastModifiedBy>
  <dcterms:created xsi:type="dcterms:W3CDTF">2004-06-02T18:45:22Z</dcterms:created>
  <dcterms:modified xsi:type="dcterms:W3CDTF">2004-06-08T08:51:56Z</dcterms:modified>
  <cp:category/>
  <cp:version/>
  <cp:contentType/>
  <cp:contentStatus/>
</cp:coreProperties>
</file>